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J:\R44\Landesregulierungsbehörde\Anreizregulierung\§ 10a Kapitalkostenaufschlag\Antrag für 2024\Strom\"/>
    </mc:Choice>
  </mc:AlternateContent>
  <bookViews>
    <workbookView xWindow="10860" yWindow="555" windowWidth="9630" windowHeight="11310" tabRatio="796" activeTab="1"/>
  </bookViews>
  <sheets>
    <sheet name="Ausfüllhilfe" sheetId="32" r:id="rId1"/>
    <sheet name="A_Stammdaten" sheetId="4" r:id="rId2"/>
    <sheet name="B_KKAuf" sheetId="29" r:id="rId3"/>
    <sheet name="D_SAV" sheetId="20" r:id="rId4"/>
    <sheet name="D1_BKZ_NAKB_SoPo" sheetId="24" r:id="rId5"/>
    <sheet name="D2_WAV" sheetId="27" r:id="rId6"/>
    <sheet name="D3_Anl_Spiegel" sheetId="37" r:id="rId7"/>
    <sheet name="D4_Zuordnung_HGB" sheetId="38" r:id="rId8"/>
    <sheet name="E_Erläuterung" sheetId="34" r:id="rId9"/>
    <sheet name="Listen" sheetId="21" state="hidden" r:id="rId10"/>
  </sheets>
  <definedNames>
    <definedName name="_xlnm._FilterDatabase" localSheetId="3" hidden="1">D_SAV!$A$4:$R$304</definedName>
    <definedName name="_xlnm._FilterDatabase" localSheetId="4" hidden="1">D1_BKZ_NAKB_SoPo!$A$4:$P$4</definedName>
    <definedName name="_xlnm._FilterDatabase" localSheetId="5" hidden="1">D2_WAV!$A$4:$X$4</definedName>
    <definedName name="_xlnm._FilterDatabase" localSheetId="7" hidden="1">D4_Zuordnung_HGB!$A$3:$C$3</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localSheetId="6" hidden="1">#REF!</definedName>
    <definedName name="_Sort" hidden="1">#REF!</definedName>
    <definedName name="_sort2" hidden="1">#REF!</definedName>
  </definedNames>
  <calcPr calcId="162913"/>
</workbook>
</file>

<file path=xl/calcChain.xml><?xml version="1.0" encoding="utf-8"?>
<calcChain xmlns="http://schemas.openxmlformats.org/spreadsheetml/2006/main">
  <c r="C8" i="29" l="1"/>
  <c r="L6" i="20"/>
  <c r="H5" i="27" l="1"/>
  <c r="G5" i="24"/>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H225" i="20"/>
  <c r="H226" i="20"/>
  <c r="H227" i="20"/>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273" i="20"/>
  <c r="H274" i="20"/>
  <c r="H275" i="20"/>
  <c r="H276" i="20"/>
  <c r="H277" i="20"/>
  <c r="H278" i="20"/>
  <c r="H279" i="20"/>
  <c r="H280" i="20"/>
  <c r="H281" i="20"/>
  <c r="H282" i="20"/>
  <c r="H283" i="20"/>
  <c r="H284" i="20"/>
  <c r="H285" i="20"/>
  <c r="H286" i="20"/>
  <c r="H287" i="20"/>
  <c r="H288" i="20"/>
  <c r="H289" i="20"/>
  <c r="H290" i="20"/>
  <c r="H291" i="20"/>
  <c r="H292" i="20"/>
  <c r="H293" i="20"/>
  <c r="H294" i="20"/>
  <c r="H295" i="20"/>
  <c r="H296" i="20"/>
  <c r="H297" i="20"/>
  <c r="H298" i="20"/>
  <c r="H299" i="20"/>
  <c r="H300" i="20"/>
  <c r="H301" i="20"/>
  <c r="H302" i="20"/>
  <c r="H303" i="20"/>
  <c r="H304" i="20"/>
  <c r="H5" i="20"/>
  <c r="H4" i="21"/>
  <c r="K5" i="27" l="1"/>
  <c r="L5" i="27" s="1"/>
  <c r="L2" i="27" l="1"/>
  <c r="K2" i="27"/>
  <c r="J2" i="27"/>
  <c r="I2" i="27"/>
  <c r="H2" i="27"/>
  <c r="G2" i="27"/>
  <c r="F2" i="27"/>
  <c r="E2" i="27"/>
  <c r="D2" i="27"/>
  <c r="C2" i="27"/>
  <c r="B2" i="27"/>
  <c r="A2" i="27"/>
  <c r="P2" i="24"/>
  <c r="O2" i="24"/>
  <c r="N2" i="24"/>
  <c r="M2" i="24"/>
  <c r="L2" i="24"/>
  <c r="K2" i="24"/>
  <c r="J2" i="24"/>
  <c r="I2" i="24"/>
  <c r="H2" i="24"/>
  <c r="G2" i="24"/>
  <c r="F2" i="24"/>
  <c r="E2" i="24"/>
  <c r="D2" i="24"/>
  <c r="C2" i="24"/>
  <c r="B2" i="24"/>
  <c r="A2" i="24"/>
  <c r="H4" i="20"/>
  <c r="G2" i="20"/>
  <c r="AB2" i="20"/>
  <c r="AA2" i="20"/>
  <c r="Z2" i="20"/>
  <c r="Y2" i="20"/>
  <c r="X2" i="20"/>
  <c r="W2" i="20"/>
  <c r="V2" i="20"/>
  <c r="U2" i="20"/>
  <c r="T2" i="20"/>
  <c r="S2" i="20"/>
  <c r="R2" i="20"/>
  <c r="Q2" i="20"/>
  <c r="P2" i="20"/>
  <c r="O2" i="20"/>
  <c r="N2" i="20"/>
  <c r="M2" i="20"/>
  <c r="L2" i="20"/>
  <c r="K2" i="20"/>
  <c r="J2" i="20"/>
  <c r="H2" i="20"/>
  <c r="I2" i="20"/>
  <c r="F2" i="20"/>
  <c r="E2" i="20"/>
  <c r="D2" i="20"/>
  <c r="C2" i="20"/>
  <c r="B2" i="20"/>
  <c r="A2" i="20"/>
  <c r="A22" i="37" l="1"/>
  <c r="A21" i="37"/>
  <c r="A20" i="37"/>
  <c r="A19" i="37"/>
  <c r="A18" i="37"/>
  <c r="A17" i="37"/>
  <c r="A16" i="37"/>
  <c r="A15" i="37"/>
  <c r="A14" i="37"/>
  <c r="A13" i="37"/>
  <c r="A12" i="37"/>
  <c r="A11" i="37"/>
  <c r="A10" i="37"/>
  <c r="A9" i="37"/>
  <c r="A8" i="37"/>
  <c r="A7" i="37"/>
  <c r="A6" i="37"/>
  <c r="S8" i="37"/>
  <c r="L3" i="37"/>
  <c r="D3" i="37"/>
  <c r="A5" i="37" l="1"/>
  <c r="S22" i="37"/>
  <c r="K22" i="37"/>
  <c r="S21" i="37"/>
  <c r="K21" i="37"/>
  <c r="S20" i="37"/>
  <c r="K20" i="37"/>
  <c r="S19" i="37"/>
  <c r="K19" i="37"/>
  <c r="S18" i="37"/>
  <c r="K18" i="37"/>
  <c r="S17" i="37"/>
  <c r="K17" i="37"/>
  <c r="O16" i="37"/>
  <c r="N16" i="37"/>
  <c r="M16" i="37"/>
  <c r="L16" i="37"/>
  <c r="G16" i="37"/>
  <c r="F16" i="37"/>
  <c r="E16" i="37"/>
  <c r="D16" i="37"/>
  <c r="S15" i="37"/>
  <c r="K15" i="37"/>
  <c r="S14" i="37"/>
  <c r="K14" i="37"/>
  <c r="S13" i="37"/>
  <c r="K13" i="37"/>
  <c r="S12" i="37"/>
  <c r="K12" i="37"/>
  <c r="K11" i="37" s="1"/>
  <c r="O11" i="37"/>
  <c r="N11" i="37"/>
  <c r="M11" i="37"/>
  <c r="L11" i="37"/>
  <c r="G11" i="37"/>
  <c r="F11" i="37"/>
  <c r="E11" i="37"/>
  <c r="D11" i="37"/>
  <c r="S10" i="37"/>
  <c r="K10" i="37"/>
  <c r="S9" i="37"/>
  <c r="K9" i="37"/>
  <c r="S7" i="37"/>
  <c r="K8" i="37"/>
  <c r="O7" i="37"/>
  <c r="N7" i="37"/>
  <c r="M7" i="37"/>
  <c r="L7" i="37"/>
  <c r="G7" i="37"/>
  <c r="G6" i="37" s="1"/>
  <c r="F7" i="37"/>
  <c r="E7" i="37"/>
  <c r="E6" i="37" s="1"/>
  <c r="D7" i="37"/>
  <c r="K7" i="37" l="1"/>
  <c r="O6" i="37"/>
  <c r="M6" i="37"/>
  <c r="L6" i="37"/>
  <c r="N6" i="37"/>
  <c r="S11" i="37"/>
  <c r="D6" i="37"/>
  <c r="F6" i="37"/>
  <c r="K16" i="37"/>
  <c r="K6" i="37" s="1"/>
  <c r="S16" i="37"/>
  <c r="S6" i="37" l="1"/>
  <c r="I2" i="29" l="1"/>
  <c r="K104" i="27" l="1"/>
  <c r="L104" i="27" s="1"/>
  <c r="K103" i="27"/>
  <c r="L103" i="27" s="1"/>
  <c r="K98" i="27"/>
  <c r="L98" i="27" s="1"/>
  <c r="K97" i="27"/>
  <c r="L97" i="27" s="1"/>
  <c r="K96" i="27"/>
  <c r="L96" i="27" s="1"/>
  <c r="K95" i="27"/>
  <c r="L95" i="27" s="1"/>
  <c r="K94" i="27"/>
  <c r="L94" i="27" s="1"/>
  <c r="K93" i="27"/>
  <c r="L93" i="27" s="1"/>
  <c r="K92" i="27"/>
  <c r="L92" i="27" s="1"/>
  <c r="K91" i="27"/>
  <c r="L91" i="27" s="1"/>
  <c r="K90" i="27"/>
  <c r="L90" i="27" s="1"/>
  <c r="K89" i="27"/>
  <c r="L89" i="27" s="1"/>
  <c r="K88" i="27"/>
  <c r="L88" i="27" s="1"/>
  <c r="K87" i="27"/>
  <c r="L87" i="27" s="1"/>
  <c r="K86" i="27"/>
  <c r="L86" i="27" s="1"/>
  <c r="K85" i="27"/>
  <c r="L85" i="27" s="1"/>
  <c r="K84" i="27"/>
  <c r="L84" i="27" s="1"/>
  <c r="K83" i="27"/>
  <c r="L83" i="27" s="1"/>
  <c r="K82" i="27"/>
  <c r="L82" i="27" s="1"/>
  <c r="K81" i="27"/>
  <c r="L81" i="27" s="1"/>
  <c r="K80" i="27"/>
  <c r="L80" i="27" s="1"/>
  <c r="K78" i="27"/>
  <c r="L78" i="27" s="1"/>
  <c r="K77" i="27"/>
  <c r="L77" i="27" s="1"/>
  <c r="K76" i="27"/>
  <c r="L76" i="27" s="1"/>
  <c r="K75" i="27"/>
  <c r="L75" i="27" s="1"/>
  <c r="K74" i="27"/>
  <c r="L74" i="27" s="1"/>
  <c r="K73" i="27"/>
  <c r="L73" i="27" s="1"/>
  <c r="K72" i="27"/>
  <c r="L72" i="27" s="1"/>
  <c r="K71" i="27"/>
  <c r="L71" i="27" s="1"/>
  <c r="K70" i="27"/>
  <c r="L70" i="27" s="1"/>
  <c r="K69" i="27"/>
  <c r="L69" i="27" s="1"/>
  <c r="K68" i="27"/>
  <c r="L68" i="27" s="1"/>
  <c r="K67" i="27"/>
  <c r="L67" i="27" s="1"/>
  <c r="K66" i="27"/>
  <c r="L66" i="27" s="1"/>
  <c r="K65" i="27"/>
  <c r="L65" i="27" s="1"/>
  <c r="K64" i="27"/>
  <c r="L64" i="27" s="1"/>
  <c r="K63" i="27"/>
  <c r="L63" i="27" s="1"/>
  <c r="K62" i="27"/>
  <c r="L62" i="27" s="1"/>
  <c r="K61" i="27"/>
  <c r="L61" i="27" s="1"/>
  <c r="K60" i="27"/>
  <c r="L60" i="27" s="1"/>
  <c r="K59" i="27"/>
  <c r="L59" i="27" s="1"/>
  <c r="K58" i="27"/>
  <c r="L58" i="27" s="1"/>
  <c r="K57" i="27"/>
  <c r="L57" i="27" s="1"/>
  <c r="K56" i="27"/>
  <c r="L56" i="27" s="1"/>
  <c r="K55" i="27"/>
  <c r="L55" i="27" s="1"/>
  <c r="K54" i="27"/>
  <c r="L54" i="27" s="1"/>
  <c r="K53" i="27"/>
  <c r="L53" i="27" s="1"/>
  <c r="K52" i="27"/>
  <c r="L52" i="27" s="1"/>
  <c r="K51" i="27"/>
  <c r="L51" i="27" s="1"/>
  <c r="K50" i="27"/>
  <c r="L50" i="27" s="1"/>
  <c r="K49" i="27"/>
  <c r="L49" i="27" s="1"/>
  <c r="K48" i="27"/>
  <c r="L48" i="27" s="1"/>
  <c r="K47" i="27"/>
  <c r="L47" i="27" s="1"/>
  <c r="K46" i="27"/>
  <c r="L46" i="27" s="1"/>
  <c r="K45" i="27"/>
  <c r="L45" i="27" s="1"/>
  <c r="K44" i="27"/>
  <c r="L44" i="27" s="1"/>
  <c r="K43" i="27"/>
  <c r="L43" i="27" s="1"/>
  <c r="K42" i="27"/>
  <c r="L42" i="27" s="1"/>
  <c r="K41" i="27"/>
  <c r="L41" i="27" s="1"/>
  <c r="K40" i="27"/>
  <c r="L40" i="27" s="1"/>
  <c r="K39" i="27"/>
  <c r="L39" i="27" s="1"/>
  <c r="K38" i="27"/>
  <c r="L38" i="27" s="1"/>
  <c r="K37" i="27"/>
  <c r="L37" i="27" s="1"/>
  <c r="K36" i="27"/>
  <c r="L36" i="27" s="1"/>
  <c r="K35" i="27"/>
  <c r="L35" i="27" s="1"/>
  <c r="K34" i="27"/>
  <c r="L34" i="27" s="1"/>
  <c r="K33" i="27"/>
  <c r="L33" i="27" s="1"/>
  <c r="K32" i="27"/>
  <c r="L32" i="27" s="1"/>
  <c r="K31" i="27"/>
  <c r="L31" i="27" s="1"/>
  <c r="K30" i="27"/>
  <c r="L30" i="27" s="1"/>
  <c r="K29" i="27"/>
  <c r="L29" i="27" s="1"/>
  <c r="K28" i="27"/>
  <c r="L28" i="27" s="1"/>
  <c r="K27" i="27"/>
  <c r="L27" i="27" s="1"/>
  <c r="K26" i="27"/>
  <c r="L26" i="27" s="1"/>
  <c r="K25" i="27"/>
  <c r="L25" i="27" s="1"/>
  <c r="K24" i="27"/>
  <c r="L24" i="27" s="1"/>
  <c r="K23" i="27"/>
  <c r="L23" i="27" s="1"/>
  <c r="K22" i="27"/>
  <c r="L22" i="27" s="1"/>
  <c r="K21" i="27"/>
  <c r="L21" i="27" s="1"/>
  <c r="K20" i="27"/>
  <c r="L20" i="27" s="1"/>
  <c r="K19" i="27"/>
  <c r="L19" i="27" s="1"/>
  <c r="K18" i="27"/>
  <c r="L18" i="27" s="1"/>
  <c r="K17" i="27"/>
  <c r="L17" i="27" s="1"/>
  <c r="K16" i="27"/>
  <c r="L16" i="27" s="1"/>
  <c r="K15" i="27"/>
  <c r="L15" i="27" s="1"/>
  <c r="K14" i="27"/>
  <c r="L14" i="27" s="1"/>
  <c r="K13" i="27"/>
  <c r="L13" i="27" s="1"/>
  <c r="K12" i="27"/>
  <c r="L12" i="27" s="1"/>
  <c r="L11" i="27"/>
  <c r="K10" i="27"/>
  <c r="L10" i="27" s="1"/>
  <c r="K9" i="27"/>
  <c r="L9" i="27" s="1"/>
  <c r="K8" i="27"/>
  <c r="L8" i="27" s="1"/>
  <c r="K7" i="27"/>
  <c r="L7" i="27" s="1"/>
  <c r="K6" i="27"/>
  <c r="L6" i="27" s="1"/>
  <c r="K4" i="27" l="1"/>
  <c r="V7" i="20" l="1"/>
  <c r="F2" i="29" l="1"/>
  <c r="B9" i="29"/>
  <c r="B10" i="29"/>
  <c r="B11" i="29"/>
  <c r="B12" i="29"/>
  <c r="B8" i="29"/>
  <c r="A9" i="29"/>
  <c r="G9" i="29" s="1"/>
  <c r="A10" i="29"/>
  <c r="G10" i="29" s="1"/>
  <c r="A11" i="29"/>
  <c r="G11" i="29" s="1"/>
  <c r="A12" i="29"/>
  <c r="G12" i="29" s="1"/>
  <c r="A8" i="29"/>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8" i="27"/>
  <c r="H69" i="27"/>
  <c r="H70" i="27"/>
  <c r="H71" i="27"/>
  <c r="H72" i="27"/>
  <c r="H73" i="27"/>
  <c r="H74" i="27"/>
  <c r="H75" i="27"/>
  <c r="H76" i="27"/>
  <c r="H77" i="27"/>
  <c r="H78" i="27"/>
  <c r="H80" i="27"/>
  <c r="H81" i="27"/>
  <c r="H82" i="27"/>
  <c r="H83" i="27"/>
  <c r="H84" i="27"/>
  <c r="H85" i="27"/>
  <c r="H86" i="27"/>
  <c r="H87" i="27"/>
  <c r="H88" i="27"/>
  <c r="H89" i="27"/>
  <c r="H90" i="27"/>
  <c r="H91" i="27"/>
  <c r="H92" i="27"/>
  <c r="H93" i="27"/>
  <c r="H94" i="27"/>
  <c r="H95" i="27"/>
  <c r="H96" i="27"/>
  <c r="H97" i="27"/>
  <c r="H98" i="27"/>
  <c r="H103" i="27"/>
  <c r="H104" i="27"/>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E8" i="29" l="1"/>
  <c r="G8" i="29"/>
  <c r="J11" i="29"/>
  <c r="E11" i="29"/>
  <c r="K12" i="29"/>
  <c r="J12" i="29"/>
  <c r="E12" i="29"/>
  <c r="K10" i="29"/>
  <c r="J10" i="29"/>
  <c r="E10" i="29"/>
  <c r="D8" i="29"/>
  <c r="J8" i="29"/>
  <c r="J9" i="29"/>
  <c r="E9" i="29"/>
  <c r="V303" i="20"/>
  <c r="V301" i="20"/>
  <c r="V299" i="20"/>
  <c r="V297" i="20"/>
  <c r="V295" i="20"/>
  <c r="V293" i="20"/>
  <c r="V291" i="20"/>
  <c r="V289" i="20"/>
  <c r="V287" i="20"/>
  <c r="V285" i="20"/>
  <c r="V283" i="20"/>
  <c r="V281" i="20"/>
  <c r="V279" i="20"/>
  <c r="V277" i="20"/>
  <c r="V275" i="20"/>
  <c r="V273" i="20"/>
  <c r="V271" i="20"/>
  <c r="V269" i="20"/>
  <c r="V267" i="20"/>
  <c r="V265" i="20"/>
  <c r="V263" i="20"/>
  <c r="V261" i="20"/>
  <c r="V259" i="20"/>
  <c r="V257" i="20"/>
  <c r="V255" i="20"/>
  <c r="V253" i="20"/>
  <c r="V251" i="20"/>
  <c r="V249" i="20"/>
  <c r="V247" i="20"/>
  <c r="V245" i="20"/>
  <c r="V243" i="20"/>
  <c r="V241" i="20"/>
  <c r="V239" i="20"/>
  <c r="V237" i="20"/>
  <c r="V235" i="20"/>
  <c r="V233" i="20"/>
  <c r="V231" i="20"/>
  <c r="V229" i="20"/>
  <c r="V227" i="20"/>
  <c r="V225" i="20"/>
  <c r="V223" i="20"/>
  <c r="V221" i="20"/>
  <c r="V219" i="20"/>
  <c r="V217" i="20"/>
  <c r="V215" i="20"/>
  <c r="V213" i="20"/>
  <c r="V211" i="20"/>
  <c r="V209" i="20"/>
  <c r="V207" i="20"/>
  <c r="V205" i="20"/>
  <c r="V203" i="20"/>
  <c r="V201" i="20"/>
  <c r="V199" i="20"/>
  <c r="V197" i="20"/>
  <c r="V195" i="20"/>
  <c r="V193" i="20"/>
  <c r="V191" i="20"/>
  <c r="V189" i="20"/>
  <c r="V187" i="20"/>
  <c r="V185" i="20"/>
  <c r="V183" i="20"/>
  <c r="V181" i="20"/>
  <c r="V179" i="20"/>
  <c r="V177" i="20"/>
  <c r="V175" i="20"/>
  <c r="V173" i="20"/>
  <c r="V171" i="20"/>
  <c r="V169" i="20"/>
  <c r="V167" i="20"/>
  <c r="V165" i="20"/>
  <c r="V163" i="20"/>
  <c r="V161" i="20"/>
  <c r="V159" i="20"/>
  <c r="V157" i="20"/>
  <c r="V155" i="20"/>
  <c r="V153" i="20"/>
  <c r="V151" i="20"/>
  <c r="V149" i="20"/>
  <c r="V147" i="20"/>
  <c r="V145" i="20"/>
  <c r="V143" i="20"/>
  <c r="V141" i="20"/>
  <c r="V139" i="20"/>
  <c r="V137" i="20"/>
  <c r="V135" i="20"/>
  <c r="V133" i="20"/>
  <c r="V131" i="20"/>
  <c r="V129" i="20"/>
  <c r="V127" i="20"/>
  <c r="V125" i="20"/>
  <c r="V123" i="20"/>
  <c r="V121" i="20"/>
  <c r="V119" i="20"/>
  <c r="V117" i="20"/>
  <c r="V115" i="20"/>
  <c r="V113" i="20"/>
  <c r="V111" i="20"/>
  <c r="V109" i="20"/>
  <c r="V107" i="20"/>
  <c r="V105" i="20"/>
  <c r="V103" i="20"/>
  <c r="V101" i="20"/>
  <c r="V99" i="20"/>
  <c r="V97" i="20"/>
  <c r="V95" i="20"/>
  <c r="V93" i="20"/>
  <c r="V91" i="20"/>
  <c r="V89" i="20"/>
  <c r="V87" i="20"/>
  <c r="V85" i="20"/>
  <c r="V83" i="20"/>
  <c r="V81" i="20"/>
  <c r="V79" i="20"/>
  <c r="V77" i="20"/>
  <c r="V75" i="20"/>
  <c r="V73" i="20"/>
  <c r="V71" i="20"/>
  <c r="V69" i="20"/>
  <c r="V67" i="20"/>
  <c r="V65" i="20"/>
  <c r="V63" i="20"/>
  <c r="V61" i="20"/>
  <c r="V59" i="20"/>
  <c r="V57" i="20"/>
  <c r="V55" i="20"/>
  <c r="V53" i="20"/>
  <c r="V51" i="20"/>
  <c r="V49" i="20"/>
  <c r="V47" i="20"/>
  <c r="V45" i="20"/>
  <c r="V43" i="20"/>
  <c r="V41" i="20"/>
  <c r="V39" i="20"/>
  <c r="V37" i="20"/>
  <c r="V35" i="20"/>
  <c r="V33" i="20"/>
  <c r="V31" i="20"/>
  <c r="V29" i="20"/>
  <c r="V27" i="20"/>
  <c r="V25" i="20"/>
  <c r="V23" i="20"/>
  <c r="V21" i="20"/>
  <c r="V19" i="20"/>
  <c r="V17" i="20"/>
  <c r="V15" i="20"/>
  <c r="V13" i="20"/>
  <c r="V11" i="20"/>
  <c r="V9" i="20"/>
  <c r="V304" i="20"/>
  <c r="V302" i="20"/>
  <c r="V300" i="20"/>
  <c r="V298" i="20"/>
  <c r="V296" i="20"/>
  <c r="V294" i="20"/>
  <c r="V292" i="20"/>
  <c r="V290" i="20"/>
  <c r="V288" i="20"/>
  <c r="V286" i="20"/>
  <c r="V284" i="20"/>
  <c r="V282" i="20"/>
  <c r="V280" i="20"/>
  <c r="V278" i="20"/>
  <c r="V276" i="20"/>
  <c r="V274" i="20"/>
  <c r="V272" i="20"/>
  <c r="V270" i="20"/>
  <c r="V268" i="20"/>
  <c r="V266" i="20"/>
  <c r="V264" i="20"/>
  <c r="V262" i="20"/>
  <c r="V260" i="20"/>
  <c r="V258" i="20"/>
  <c r="V256" i="20"/>
  <c r="V254" i="20"/>
  <c r="V252" i="20"/>
  <c r="V250" i="20"/>
  <c r="V248" i="20"/>
  <c r="V246" i="20"/>
  <c r="V244" i="20"/>
  <c r="V242" i="20"/>
  <c r="V240" i="20"/>
  <c r="V238" i="20"/>
  <c r="V236" i="20"/>
  <c r="V234" i="20"/>
  <c r="V232" i="20"/>
  <c r="V230" i="20"/>
  <c r="V228" i="20"/>
  <c r="V226" i="20"/>
  <c r="V224" i="20"/>
  <c r="V222" i="20"/>
  <c r="V220" i="20"/>
  <c r="V218" i="20"/>
  <c r="V216" i="20"/>
  <c r="V214" i="20"/>
  <c r="V212" i="20"/>
  <c r="V210" i="20"/>
  <c r="V208" i="20"/>
  <c r="V206" i="20"/>
  <c r="V204" i="20"/>
  <c r="V202" i="20"/>
  <c r="V200" i="20"/>
  <c r="V198" i="20"/>
  <c r="V196" i="20"/>
  <c r="V194" i="20"/>
  <c r="V192" i="20"/>
  <c r="V190" i="20"/>
  <c r="V188" i="20"/>
  <c r="V186" i="20"/>
  <c r="V184" i="20"/>
  <c r="V182" i="20"/>
  <c r="V180" i="20"/>
  <c r="V178" i="20"/>
  <c r="V176" i="20"/>
  <c r="V174" i="20"/>
  <c r="V172" i="20"/>
  <c r="V170" i="20"/>
  <c r="V168" i="20"/>
  <c r="V166" i="20"/>
  <c r="V164" i="20"/>
  <c r="V162" i="20"/>
  <c r="V160" i="20"/>
  <c r="V158" i="20"/>
  <c r="V156" i="20"/>
  <c r="V154" i="20"/>
  <c r="V152" i="20"/>
  <c r="V150" i="20"/>
  <c r="V148" i="20"/>
  <c r="V146" i="20"/>
  <c r="V144" i="20"/>
  <c r="V142" i="20"/>
  <c r="V140" i="20"/>
  <c r="V138" i="20"/>
  <c r="V136" i="20"/>
  <c r="V134" i="20"/>
  <c r="V132" i="20"/>
  <c r="V130" i="20"/>
  <c r="V128" i="20"/>
  <c r="V126" i="20"/>
  <c r="V124" i="20"/>
  <c r="V122" i="20"/>
  <c r="V120" i="20"/>
  <c r="V118" i="20"/>
  <c r="V116" i="20"/>
  <c r="V114" i="20"/>
  <c r="V112" i="20"/>
  <c r="V110" i="20"/>
  <c r="V108" i="20"/>
  <c r="V106" i="20"/>
  <c r="V104" i="20"/>
  <c r="V102" i="20"/>
  <c r="V100" i="20"/>
  <c r="V98" i="20"/>
  <c r="V96" i="20"/>
  <c r="V94" i="20"/>
  <c r="V92" i="20"/>
  <c r="V90" i="20"/>
  <c r="V88" i="20"/>
  <c r="V86" i="20"/>
  <c r="V84" i="20"/>
  <c r="V82" i="20"/>
  <c r="V80" i="20"/>
  <c r="V78" i="20"/>
  <c r="V76" i="20"/>
  <c r="V74" i="20"/>
  <c r="V72" i="20"/>
  <c r="V70" i="20"/>
  <c r="V68" i="20"/>
  <c r="V66" i="20"/>
  <c r="V64" i="20"/>
  <c r="V62" i="20"/>
  <c r="V60" i="20"/>
  <c r="V58" i="20"/>
  <c r="V56" i="20"/>
  <c r="V54" i="20"/>
  <c r="V52" i="20"/>
  <c r="V50" i="20"/>
  <c r="V48" i="20"/>
  <c r="V46" i="20"/>
  <c r="V44" i="20"/>
  <c r="V42" i="20"/>
  <c r="V40" i="20"/>
  <c r="V38" i="20"/>
  <c r="V36" i="20"/>
  <c r="V34" i="20"/>
  <c r="V32" i="20"/>
  <c r="V30" i="20"/>
  <c r="V28" i="20"/>
  <c r="V26" i="20"/>
  <c r="V24" i="20"/>
  <c r="V22" i="20"/>
  <c r="V20" i="20"/>
  <c r="V18" i="20"/>
  <c r="V16" i="20"/>
  <c r="V14" i="20"/>
  <c r="V12" i="20"/>
  <c r="V10" i="20"/>
  <c r="V8" i="20"/>
  <c r="D12" i="29"/>
  <c r="H12" i="29"/>
  <c r="F12" i="29"/>
  <c r="H10" i="29"/>
  <c r="K11" i="29"/>
  <c r="I11" i="29"/>
  <c r="H11" i="29"/>
  <c r="F11" i="29"/>
  <c r="D11" i="29"/>
  <c r="K9" i="29"/>
  <c r="H9" i="29"/>
  <c r="I12" i="29"/>
  <c r="L12" i="29" l="1"/>
  <c r="G4" i="29"/>
  <c r="C11" i="29"/>
  <c r="L11" i="29"/>
  <c r="C12" i="29"/>
  <c r="E4" i="29"/>
  <c r="X6" i="27"/>
  <c r="X7" i="27"/>
  <c r="X8" i="27"/>
  <c r="X9" i="27"/>
  <c r="X10" i="27"/>
  <c r="X11" i="27"/>
  <c r="X12" i="27"/>
  <c r="X13" i="27"/>
  <c r="X14" i="27"/>
  <c r="X15" i="27"/>
  <c r="X16" i="27"/>
  <c r="X17" i="27"/>
  <c r="X18" i="27"/>
  <c r="X19" i="27"/>
  <c r="X20" i="27"/>
  <c r="X21" i="27"/>
  <c r="X22" i="27"/>
  <c r="X23" i="27"/>
  <c r="X24" i="27"/>
  <c r="X25" i="27"/>
  <c r="X26" i="27"/>
  <c r="X27" i="27"/>
  <c r="X28" i="27"/>
  <c r="X29" i="27"/>
  <c r="X30" i="27"/>
  <c r="X31" i="27"/>
  <c r="X32" i="27"/>
  <c r="X33" i="27"/>
  <c r="X34" i="27"/>
  <c r="X35" i="27"/>
  <c r="X36" i="27"/>
  <c r="X37" i="27"/>
  <c r="X38" i="27"/>
  <c r="X39" i="27"/>
  <c r="X40" i="27"/>
  <c r="X41" i="27"/>
  <c r="X42" i="27"/>
  <c r="X43" i="27"/>
  <c r="X44" i="27"/>
  <c r="X45" i="27"/>
  <c r="X46" i="27"/>
  <c r="X47" i="27"/>
  <c r="X48" i="27"/>
  <c r="X49" i="27"/>
  <c r="X50" i="27"/>
  <c r="X51" i="27"/>
  <c r="X52" i="27"/>
  <c r="X53" i="27"/>
  <c r="X54" i="27"/>
  <c r="X55" i="27"/>
  <c r="X56" i="27"/>
  <c r="X57" i="27"/>
  <c r="X58" i="27"/>
  <c r="X59" i="27"/>
  <c r="X60" i="27"/>
  <c r="X61" i="27"/>
  <c r="X62" i="27"/>
  <c r="X63" i="27"/>
  <c r="X64" i="27"/>
  <c r="X65" i="27"/>
  <c r="X66" i="27"/>
  <c r="X67" i="27"/>
  <c r="X68" i="27"/>
  <c r="X69" i="27"/>
  <c r="X70" i="27"/>
  <c r="X71" i="27"/>
  <c r="X72" i="27"/>
  <c r="X73" i="27"/>
  <c r="X74" i="27"/>
  <c r="X75" i="27"/>
  <c r="X76" i="27"/>
  <c r="X77" i="27"/>
  <c r="X78" i="27"/>
  <c r="X79" i="27"/>
  <c r="X80" i="27"/>
  <c r="X81" i="27"/>
  <c r="X82" i="27"/>
  <c r="X83" i="27"/>
  <c r="X84" i="27"/>
  <c r="X85" i="27"/>
  <c r="X86" i="27"/>
  <c r="X87" i="27"/>
  <c r="X88" i="27"/>
  <c r="X89" i="27"/>
  <c r="X90" i="27"/>
  <c r="X91" i="27"/>
  <c r="X92" i="27"/>
  <c r="X93" i="27"/>
  <c r="X94" i="27"/>
  <c r="X95" i="27"/>
  <c r="X96" i="27"/>
  <c r="X97" i="27"/>
  <c r="X98" i="27"/>
  <c r="X103" i="27"/>
  <c r="X104" i="27"/>
  <c r="X5" i="27"/>
  <c r="N12" i="29" l="1"/>
  <c r="N11" i="29"/>
  <c r="H4" i="27"/>
  <c r="J4" i="29" l="1"/>
  <c r="J7" i="24"/>
  <c r="J8" i="24"/>
  <c r="K9" i="24"/>
  <c r="J11" i="24"/>
  <c r="M11" i="29" l="1"/>
  <c r="O11" i="29" s="1"/>
  <c r="M12" i="29"/>
  <c r="O12" i="29" s="1"/>
  <c r="K18" i="24"/>
  <c r="M18" i="24"/>
  <c r="O18" i="24"/>
  <c r="J18" i="24"/>
  <c r="L18" i="24"/>
  <c r="I18" i="24" s="1"/>
  <c r="N18" i="24"/>
  <c r="P18" i="24"/>
  <c r="K16" i="24"/>
  <c r="M16" i="24"/>
  <c r="O16" i="24"/>
  <c r="J16" i="24"/>
  <c r="L16" i="24"/>
  <c r="N16" i="24"/>
  <c r="P16" i="24"/>
  <c r="K14" i="24"/>
  <c r="M14" i="24"/>
  <c r="O14" i="24"/>
  <c r="J14" i="24"/>
  <c r="L14" i="24"/>
  <c r="N14" i="24"/>
  <c r="P14" i="24"/>
  <c r="K12" i="24"/>
  <c r="M12" i="24"/>
  <c r="O12" i="24"/>
  <c r="J12" i="24"/>
  <c r="L12" i="24"/>
  <c r="N12" i="24"/>
  <c r="P12" i="24"/>
  <c r="J10" i="24"/>
  <c r="O10" i="24"/>
  <c r="K10" i="24"/>
  <c r="J6" i="24"/>
  <c r="L6" i="24"/>
  <c r="I6" i="24" s="1"/>
  <c r="N6" i="24"/>
  <c r="P6" i="24"/>
  <c r="K6" i="24"/>
  <c r="M6" i="24"/>
  <c r="O6" i="24"/>
  <c r="J17" i="24"/>
  <c r="L17" i="24"/>
  <c r="N17" i="24"/>
  <c r="P17" i="24"/>
  <c r="K17" i="24"/>
  <c r="M17" i="24"/>
  <c r="O17" i="24"/>
  <c r="J15" i="24"/>
  <c r="L15" i="24"/>
  <c r="H15" i="24" s="1"/>
  <c r="N15" i="24"/>
  <c r="P15" i="24"/>
  <c r="K15" i="24"/>
  <c r="M15" i="24"/>
  <c r="O15" i="24"/>
  <c r="J13" i="24"/>
  <c r="L13" i="24"/>
  <c r="N13" i="24"/>
  <c r="P13" i="24"/>
  <c r="K13" i="24"/>
  <c r="M13" i="24"/>
  <c r="O13" i="24"/>
  <c r="K32" i="24"/>
  <c r="M32" i="24"/>
  <c r="O32" i="24"/>
  <c r="J32" i="24"/>
  <c r="L32" i="24"/>
  <c r="N32" i="24"/>
  <c r="P32" i="24"/>
  <c r="K28" i="24"/>
  <c r="M28" i="24"/>
  <c r="O28" i="24"/>
  <c r="J28" i="24"/>
  <c r="L28" i="24"/>
  <c r="N28" i="24"/>
  <c r="P28" i="24"/>
  <c r="K24" i="24"/>
  <c r="M24" i="24"/>
  <c r="O24" i="24"/>
  <c r="J24" i="24"/>
  <c r="L24" i="24"/>
  <c r="N24" i="24"/>
  <c r="P24" i="24"/>
  <c r="K20" i="24"/>
  <c r="M20" i="24"/>
  <c r="O20" i="24"/>
  <c r="J20" i="24"/>
  <c r="L20" i="24"/>
  <c r="N20" i="24"/>
  <c r="P20" i="24"/>
  <c r="K30" i="24"/>
  <c r="M30" i="24"/>
  <c r="O30" i="24"/>
  <c r="J30" i="24"/>
  <c r="L30" i="24"/>
  <c r="N30" i="24"/>
  <c r="P30" i="24"/>
  <c r="K26" i="24"/>
  <c r="M26" i="24"/>
  <c r="O26" i="24"/>
  <c r="J26" i="24"/>
  <c r="L26" i="24"/>
  <c r="N26" i="24"/>
  <c r="P26" i="24"/>
  <c r="K22" i="24"/>
  <c r="M22" i="24"/>
  <c r="O22" i="24"/>
  <c r="J22" i="24"/>
  <c r="L22" i="24"/>
  <c r="N22" i="24"/>
  <c r="P22" i="24"/>
  <c r="J53" i="24"/>
  <c r="L53" i="24"/>
  <c r="N53" i="24"/>
  <c r="P53" i="24"/>
  <c r="K53" i="24"/>
  <c r="M53" i="24"/>
  <c r="O53" i="24"/>
  <c r="J51" i="24"/>
  <c r="L51" i="24"/>
  <c r="N51" i="24"/>
  <c r="P51" i="24"/>
  <c r="K51" i="24"/>
  <c r="M51" i="24"/>
  <c r="O51" i="24"/>
  <c r="J49" i="24"/>
  <c r="L49" i="24"/>
  <c r="N49" i="24"/>
  <c r="P49" i="24"/>
  <c r="K49" i="24"/>
  <c r="M49" i="24"/>
  <c r="O49" i="24"/>
  <c r="J47" i="24"/>
  <c r="L47" i="24"/>
  <c r="N47" i="24"/>
  <c r="P47" i="24"/>
  <c r="K47" i="24"/>
  <c r="M47" i="24"/>
  <c r="O47" i="24"/>
  <c r="J45" i="24"/>
  <c r="L45" i="24"/>
  <c r="N45" i="24"/>
  <c r="P45" i="24"/>
  <c r="K45" i="24"/>
  <c r="M45" i="24"/>
  <c r="O45" i="24"/>
  <c r="J43" i="24"/>
  <c r="L43" i="24"/>
  <c r="N43" i="24"/>
  <c r="P43" i="24"/>
  <c r="K43" i="24"/>
  <c r="M43" i="24"/>
  <c r="O43" i="24"/>
  <c r="J41" i="24"/>
  <c r="L41" i="24"/>
  <c r="N41" i="24"/>
  <c r="P41" i="24"/>
  <c r="K41" i="24"/>
  <c r="M41" i="24"/>
  <c r="O41" i="24"/>
  <c r="J39" i="24"/>
  <c r="L39" i="24"/>
  <c r="N39" i="24"/>
  <c r="P39" i="24"/>
  <c r="K39" i="24"/>
  <c r="M39" i="24"/>
  <c r="O39" i="24"/>
  <c r="J37" i="24"/>
  <c r="L37" i="24"/>
  <c r="N37" i="24"/>
  <c r="P37" i="24"/>
  <c r="K37" i="24"/>
  <c r="M37" i="24"/>
  <c r="O37" i="24"/>
  <c r="J35" i="24"/>
  <c r="L35" i="24"/>
  <c r="N35" i="24"/>
  <c r="P35" i="24"/>
  <c r="K35" i="24"/>
  <c r="M35" i="24"/>
  <c r="O35" i="24"/>
  <c r="J33" i="24"/>
  <c r="L33" i="24"/>
  <c r="N33" i="24"/>
  <c r="P33" i="24"/>
  <c r="K33" i="24"/>
  <c r="M33" i="24"/>
  <c r="O33" i="24"/>
  <c r="J31" i="24"/>
  <c r="L31" i="24"/>
  <c r="N31" i="24"/>
  <c r="P31" i="24"/>
  <c r="K31" i="24"/>
  <c r="M31" i="24"/>
  <c r="O31" i="24"/>
  <c r="J29" i="24"/>
  <c r="L29" i="24"/>
  <c r="N29" i="24"/>
  <c r="P29" i="24"/>
  <c r="K29" i="24"/>
  <c r="M29" i="24"/>
  <c r="O29" i="24"/>
  <c r="J27" i="24"/>
  <c r="L27" i="24"/>
  <c r="N27" i="24"/>
  <c r="P27" i="24"/>
  <c r="K27" i="24"/>
  <c r="M27" i="24"/>
  <c r="O27" i="24"/>
  <c r="J25" i="24"/>
  <c r="L25" i="24"/>
  <c r="N25" i="24"/>
  <c r="P25" i="24"/>
  <c r="K25" i="24"/>
  <c r="M25" i="24"/>
  <c r="O25" i="24"/>
  <c r="J23" i="24"/>
  <c r="L23" i="24"/>
  <c r="N23" i="24"/>
  <c r="P23" i="24"/>
  <c r="K23" i="24"/>
  <c r="M23" i="24"/>
  <c r="O23" i="24"/>
  <c r="J21" i="24"/>
  <c r="L21" i="24"/>
  <c r="N21" i="24"/>
  <c r="P21" i="24"/>
  <c r="K21" i="24"/>
  <c r="M21" i="24"/>
  <c r="O21" i="24"/>
  <c r="J19" i="24"/>
  <c r="L19" i="24"/>
  <c r="N19" i="24"/>
  <c r="P19" i="24"/>
  <c r="K19" i="24"/>
  <c r="M19" i="24"/>
  <c r="O19" i="24"/>
  <c r="K54" i="24"/>
  <c r="M54" i="24"/>
  <c r="O54" i="24"/>
  <c r="J54" i="24"/>
  <c r="L54" i="24"/>
  <c r="N54" i="24"/>
  <c r="P54" i="24"/>
  <c r="K52" i="24"/>
  <c r="M52" i="24"/>
  <c r="O52" i="24"/>
  <c r="J52" i="24"/>
  <c r="L52" i="24"/>
  <c r="N52" i="24"/>
  <c r="P52" i="24"/>
  <c r="K50" i="24"/>
  <c r="M50" i="24"/>
  <c r="O50" i="24"/>
  <c r="J50" i="24"/>
  <c r="L50" i="24"/>
  <c r="N50" i="24"/>
  <c r="P50" i="24"/>
  <c r="K48" i="24"/>
  <c r="M48" i="24"/>
  <c r="O48" i="24"/>
  <c r="J48" i="24"/>
  <c r="L48" i="24"/>
  <c r="N48" i="24"/>
  <c r="P48" i="24"/>
  <c r="K46" i="24"/>
  <c r="M46" i="24"/>
  <c r="O46" i="24"/>
  <c r="J46" i="24"/>
  <c r="L46" i="24"/>
  <c r="N46" i="24"/>
  <c r="P46" i="24"/>
  <c r="K44" i="24"/>
  <c r="M44" i="24"/>
  <c r="O44" i="24"/>
  <c r="J44" i="24"/>
  <c r="L44" i="24"/>
  <c r="N44" i="24"/>
  <c r="P44" i="24"/>
  <c r="K42" i="24"/>
  <c r="M42" i="24"/>
  <c r="O42" i="24"/>
  <c r="J42" i="24"/>
  <c r="L42" i="24"/>
  <c r="N42" i="24"/>
  <c r="P42" i="24"/>
  <c r="K40" i="24"/>
  <c r="M40" i="24"/>
  <c r="O40" i="24"/>
  <c r="J40" i="24"/>
  <c r="L40" i="24"/>
  <c r="N40" i="24"/>
  <c r="P40" i="24"/>
  <c r="K38" i="24"/>
  <c r="M38" i="24"/>
  <c r="O38" i="24"/>
  <c r="J38" i="24"/>
  <c r="L38" i="24"/>
  <c r="N38" i="24"/>
  <c r="P38" i="24"/>
  <c r="K36" i="24"/>
  <c r="M36" i="24"/>
  <c r="O36" i="24"/>
  <c r="J36" i="24"/>
  <c r="L36" i="24"/>
  <c r="N36" i="24"/>
  <c r="P36" i="24"/>
  <c r="K34" i="24"/>
  <c r="M34" i="24"/>
  <c r="O34" i="24"/>
  <c r="J34" i="24"/>
  <c r="L34" i="24"/>
  <c r="N34" i="24"/>
  <c r="P34" i="24"/>
  <c r="M9" i="24"/>
  <c r="O7" i="24"/>
  <c r="K7" i="24"/>
  <c r="M10" i="24"/>
  <c r="O9" i="24"/>
  <c r="M7" i="24"/>
  <c r="P7" i="24"/>
  <c r="N7" i="24"/>
  <c r="L7" i="24"/>
  <c r="O8" i="24"/>
  <c r="M8" i="24"/>
  <c r="K8" i="24"/>
  <c r="P8" i="24"/>
  <c r="N8" i="24"/>
  <c r="L8" i="24"/>
  <c r="N11" i="24"/>
  <c r="O11" i="24"/>
  <c r="M11" i="24"/>
  <c r="K11" i="24"/>
  <c r="P11" i="24"/>
  <c r="L11" i="24"/>
  <c r="P10" i="24"/>
  <c r="N10" i="24"/>
  <c r="L10" i="24"/>
  <c r="P9" i="24"/>
  <c r="N9" i="24"/>
  <c r="L9" i="24"/>
  <c r="J9" i="24"/>
  <c r="H13" i="24"/>
  <c r="I17" i="24"/>
  <c r="I4" i="24"/>
  <c r="H4" i="24"/>
  <c r="G4" i="24"/>
  <c r="H11" i="24" l="1"/>
  <c r="I13" i="24"/>
  <c r="H17" i="24"/>
  <c r="I15" i="24"/>
  <c r="H18" i="24"/>
  <c r="H6" i="24"/>
  <c r="I11" i="24"/>
  <c r="H14" i="24"/>
  <c r="I14" i="24"/>
  <c r="H12" i="24"/>
  <c r="I12" i="24"/>
  <c r="H16" i="24"/>
  <c r="I16" i="24"/>
  <c r="I36" i="24"/>
  <c r="H36" i="24"/>
  <c r="I40" i="24"/>
  <c r="H40" i="24"/>
  <c r="I44" i="24"/>
  <c r="H44" i="24"/>
  <c r="I48" i="24"/>
  <c r="H48" i="24"/>
  <c r="I52" i="24"/>
  <c r="H52" i="24"/>
  <c r="I21" i="24"/>
  <c r="H21" i="24"/>
  <c r="I25" i="24"/>
  <c r="H25" i="24"/>
  <c r="I29" i="24"/>
  <c r="H29" i="24"/>
  <c r="I33" i="24"/>
  <c r="H33" i="24"/>
  <c r="I35" i="24"/>
  <c r="H35" i="24"/>
  <c r="I39" i="24"/>
  <c r="H39" i="24"/>
  <c r="I43" i="24"/>
  <c r="H43" i="24"/>
  <c r="I47" i="24"/>
  <c r="H47" i="24"/>
  <c r="I51" i="24"/>
  <c r="H51" i="24"/>
  <c r="I22" i="24"/>
  <c r="H22" i="24"/>
  <c r="I30" i="24"/>
  <c r="H30" i="24"/>
  <c r="I24" i="24"/>
  <c r="H24" i="24"/>
  <c r="I32" i="24"/>
  <c r="H32" i="24"/>
  <c r="I34" i="24"/>
  <c r="H34" i="24"/>
  <c r="I38" i="24"/>
  <c r="H38" i="24"/>
  <c r="I42" i="24"/>
  <c r="H42" i="24"/>
  <c r="I46" i="24"/>
  <c r="H46" i="24"/>
  <c r="I50" i="24"/>
  <c r="H50" i="24"/>
  <c r="I54" i="24"/>
  <c r="H54" i="24"/>
  <c r="I19" i="24"/>
  <c r="H19" i="24"/>
  <c r="I23" i="24"/>
  <c r="H23" i="24"/>
  <c r="I27" i="24"/>
  <c r="H27" i="24"/>
  <c r="I31" i="24"/>
  <c r="H31" i="24"/>
  <c r="I37" i="24"/>
  <c r="H37" i="24"/>
  <c r="I41" i="24"/>
  <c r="H41" i="24"/>
  <c r="I45" i="24"/>
  <c r="H45" i="24"/>
  <c r="I49" i="24"/>
  <c r="H49" i="24"/>
  <c r="I53" i="24"/>
  <c r="H53" i="24"/>
  <c r="I26" i="24"/>
  <c r="H26" i="24"/>
  <c r="I20" i="24"/>
  <c r="H20" i="24"/>
  <c r="I28" i="24"/>
  <c r="H28" i="24"/>
  <c r="H7" i="24"/>
  <c r="I7" i="24"/>
  <c r="H8" i="24"/>
  <c r="I8" i="24"/>
  <c r="H10" i="24"/>
  <c r="I10" i="24"/>
  <c r="H9" i="24"/>
  <c r="I9" i="24"/>
  <c r="N5" i="24"/>
  <c r="K5" i="24"/>
  <c r="M5" i="24"/>
  <c r="O5" i="24"/>
  <c r="J5" i="24"/>
  <c r="L5" i="24"/>
  <c r="P5" i="24"/>
  <c r="H5" i="24" l="1"/>
  <c r="H8" i="29" s="1"/>
  <c r="H4" i="29" s="1"/>
  <c r="I5" i="24"/>
  <c r="K8" i="29" s="1"/>
  <c r="K4" i="29" s="1"/>
  <c r="L4" i="27" l="1"/>
  <c r="J4" i="27"/>
  <c r="K304" i="20" l="1"/>
  <c r="J304" i="20"/>
  <c r="L304" i="20" s="1"/>
  <c r="M304" i="20" s="1"/>
  <c r="N304" i="20" s="1"/>
  <c r="K303" i="20"/>
  <c r="J303" i="20"/>
  <c r="L303" i="20" s="1"/>
  <c r="M303" i="20" s="1"/>
  <c r="N303" i="20" s="1"/>
  <c r="K302" i="20"/>
  <c r="J302" i="20"/>
  <c r="L302" i="20" s="1"/>
  <c r="M302" i="20" s="1"/>
  <c r="N302" i="20" s="1"/>
  <c r="K301" i="20"/>
  <c r="J301" i="20"/>
  <c r="L301" i="20" s="1"/>
  <c r="M301" i="20" s="1"/>
  <c r="N301" i="20" s="1"/>
  <c r="K300" i="20"/>
  <c r="J300" i="20"/>
  <c r="L300" i="20" s="1"/>
  <c r="M300" i="20" s="1"/>
  <c r="N300" i="20" s="1"/>
  <c r="K299" i="20"/>
  <c r="J299" i="20"/>
  <c r="L299" i="20" s="1"/>
  <c r="M299" i="20" s="1"/>
  <c r="N299" i="20" s="1"/>
  <c r="K298" i="20"/>
  <c r="J298" i="20"/>
  <c r="L298" i="20" s="1"/>
  <c r="M298" i="20" s="1"/>
  <c r="N298" i="20" s="1"/>
  <c r="K297" i="20"/>
  <c r="J297" i="20"/>
  <c r="L297" i="20" s="1"/>
  <c r="M297" i="20" s="1"/>
  <c r="N297" i="20" s="1"/>
  <c r="K296" i="20"/>
  <c r="J296" i="20"/>
  <c r="L296" i="20" s="1"/>
  <c r="M296" i="20" s="1"/>
  <c r="N296" i="20" s="1"/>
  <c r="K295" i="20"/>
  <c r="J295" i="20"/>
  <c r="L295" i="20" s="1"/>
  <c r="M295" i="20" s="1"/>
  <c r="N295" i="20" s="1"/>
  <c r="K294" i="20"/>
  <c r="J294" i="20"/>
  <c r="L294" i="20" s="1"/>
  <c r="M294" i="20" s="1"/>
  <c r="N294" i="20" s="1"/>
  <c r="K293" i="20"/>
  <c r="J293" i="20"/>
  <c r="L293" i="20" s="1"/>
  <c r="M293" i="20" s="1"/>
  <c r="N293" i="20" s="1"/>
  <c r="K292" i="20"/>
  <c r="J292" i="20"/>
  <c r="L292" i="20" s="1"/>
  <c r="M292" i="20" s="1"/>
  <c r="N292" i="20" s="1"/>
  <c r="K291" i="20"/>
  <c r="J291" i="20"/>
  <c r="L291" i="20" s="1"/>
  <c r="M291" i="20" s="1"/>
  <c r="N291" i="20" s="1"/>
  <c r="K290" i="20"/>
  <c r="J290" i="20"/>
  <c r="L290" i="20" s="1"/>
  <c r="M290" i="20" s="1"/>
  <c r="N290" i="20" s="1"/>
  <c r="K289" i="20"/>
  <c r="J289" i="20"/>
  <c r="L289" i="20" s="1"/>
  <c r="M289" i="20" s="1"/>
  <c r="N289" i="20" s="1"/>
  <c r="K288" i="20"/>
  <c r="J288" i="20"/>
  <c r="L288" i="20" s="1"/>
  <c r="M288" i="20" s="1"/>
  <c r="N288" i="20" s="1"/>
  <c r="K287" i="20"/>
  <c r="J287" i="20"/>
  <c r="L287" i="20" s="1"/>
  <c r="M287" i="20" s="1"/>
  <c r="N287" i="20" s="1"/>
  <c r="K286" i="20"/>
  <c r="J286" i="20"/>
  <c r="L286" i="20" s="1"/>
  <c r="M286" i="20" s="1"/>
  <c r="N286" i="20" s="1"/>
  <c r="K285" i="20"/>
  <c r="J285" i="20"/>
  <c r="L285" i="20" s="1"/>
  <c r="M285" i="20" s="1"/>
  <c r="N285" i="20" s="1"/>
  <c r="K284" i="20"/>
  <c r="J284" i="20"/>
  <c r="L284" i="20" s="1"/>
  <c r="M284" i="20" s="1"/>
  <c r="N284" i="20" s="1"/>
  <c r="K283" i="20"/>
  <c r="J283" i="20"/>
  <c r="L283" i="20" s="1"/>
  <c r="M283" i="20" s="1"/>
  <c r="N283" i="20" s="1"/>
  <c r="K282" i="20"/>
  <c r="J282" i="20"/>
  <c r="L282" i="20" s="1"/>
  <c r="M282" i="20" s="1"/>
  <c r="N282" i="20" s="1"/>
  <c r="K281" i="20"/>
  <c r="J281" i="20"/>
  <c r="L281" i="20" s="1"/>
  <c r="M281" i="20" s="1"/>
  <c r="N281" i="20" s="1"/>
  <c r="K280" i="20"/>
  <c r="J280" i="20"/>
  <c r="L280" i="20" s="1"/>
  <c r="M280" i="20" s="1"/>
  <c r="N280" i="20" s="1"/>
  <c r="K279" i="20"/>
  <c r="J279" i="20"/>
  <c r="L279" i="20" s="1"/>
  <c r="M279" i="20" s="1"/>
  <c r="N279" i="20" s="1"/>
  <c r="K278" i="20"/>
  <c r="J278" i="20"/>
  <c r="L278" i="20" s="1"/>
  <c r="M278" i="20" s="1"/>
  <c r="N278" i="20" s="1"/>
  <c r="K277" i="20"/>
  <c r="J277" i="20"/>
  <c r="L277" i="20" s="1"/>
  <c r="M277" i="20" s="1"/>
  <c r="N277" i="20" s="1"/>
  <c r="K276" i="20"/>
  <c r="J276" i="20"/>
  <c r="L276" i="20" s="1"/>
  <c r="M276" i="20" s="1"/>
  <c r="N276" i="20" s="1"/>
  <c r="K275" i="20"/>
  <c r="J275" i="20"/>
  <c r="L275" i="20" s="1"/>
  <c r="M275" i="20" s="1"/>
  <c r="N275" i="20" s="1"/>
  <c r="K274" i="20"/>
  <c r="J274" i="20"/>
  <c r="L274" i="20" s="1"/>
  <c r="M274" i="20" s="1"/>
  <c r="N274" i="20" s="1"/>
  <c r="K273" i="20"/>
  <c r="J273" i="20"/>
  <c r="L273" i="20" s="1"/>
  <c r="M273" i="20" s="1"/>
  <c r="N273" i="20" s="1"/>
  <c r="K272" i="20"/>
  <c r="J272" i="20"/>
  <c r="L272" i="20" s="1"/>
  <c r="M272" i="20" s="1"/>
  <c r="N272" i="20" s="1"/>
  <c r="K271" i="20"/>
  <c r="J271" i="20"/>
  <c r="L271" i="20" s="1"/>
  <c r="M271" i="20" s="1"/>
  <c r="N271" i="20" s="1"/>
  <c r="K270" i="20"/>
  <c r="J270" i="20"/>
  <c r="L270" i="20" s="1"/>
  <c r="M270" i="20" s="1"/>
  <c r="N270" i="20" s="1"/>
  <c r="K269" i="20"/>
  <c r="J269" i="20"/>
  <c r="L269" i="20" s="1"/>
  <c r="M269" i="20" s="1"/>
  <c r="N269" i="20" s="1"/>
  <c r="K268" i="20"/>
  <c r="J268" i="20"/>
  <c r="L268" i="20" s="1"/>
  <c r="M268" i="20" s="1"/>
  <c r="N268" i="20" s="1"/>
  <c r="K267" i="20"/>
  <c r="J267" i="20"/>
  <c r="L267" i="20" s="1"/>
  <c r="M267" i="20" s="1"/>
  <c r="N267" i="20" s="1"/>
  <c r="K266" i="20"/>
  <c r="J266" i="20"/>
  <c r="L266" i="20" s="1"/>
  <c r="M266" i="20" s="1"/>
  <c r="N266" i="20" s="1"/>
  <c r="K265" i="20"/>
  <c r="J265" i="20"/>
  <c r="L265" i="20" s="1"/>
  <c r="M265" i="20" s="1"/>
  <c r="N265" i="20" s="1"/>
  <c r="K264" i="20"/>
  <c r="J264" i="20"/>
  <c r="L264" i="20" s="1"/>
  <c r="M264" i="20" s="1"/>
  <c r="N264" i="20" s="1"/>
  <c r="K263" i="20"/>
  <c r="J263" i="20"/>
  <c r="L263" i="20" s="1"/>
  <c r="M263" i="20" s="1"/>
  <c r="N263" i="20" s="1"/>
  <c r="K262" i="20"/>
  <c r="J262" i="20"/>
  <c r="L262" i="20" s="1"/>
  <c r="M262" i="20" s="1"/>
  <c r="N262" i="20" s="1"/>
  <c r="K261" i="20"/>
  <c r="J261" i="20"/>
  <c r="L261" i="20" s="1"/>
  <c r="M261" i="20" s="1"/>
  <c r="N261" i="20" s="1"/>
  <c r="K260" i="20"/>
  <c r="J260" i="20"/>
  <c r="L260" i="20" s="1"/>
  <c r="M260" i="20" s="1"/>
  <c r="N260" i="20" s="1"/>
  <c r="K259" i="20"/>
  <c r="J259" i="20"/>
  <c r="L259" i="20" s="1"/>
  <c r="M259" i="20" s="1"/>
  <c r="N259" i="20" s="1"/>
  <c r="K258" i="20"/>
  <c r="J258" i="20"/>
  <c r="L258" i="20" s="1"/>
  <c r="M258" i="20" s="1"/>
  <c r="N258" i="20" s="1"/>
  <c r="K257" i="20"/>
  <c r="J257" i="20"/>
  <c r="L257" i="20" s="1"/>
  <c r="M257" i="20" s="1"/>
  <c r="N257" i="20" s="1"/>
  <c r="K256" i="20"/>
  <c r="J256" i="20"/>
  <c r="L256" i="20" s="1"/>
  <c r="M256" i="20" s="1"/>
  <c r="N256" i="20" s="1"/>
  <c r="K255" i="20"/>
  <c r="J255" i="20"/>
  <c r="L255" i="20" s="1"/>
  <c r="M255" i="20" s="1"/>
  <c r="N255" i="20" s="1"/>
  <c r="K254" i="20"/>
  <c r="J254" i="20"/>
  <c r="L254" i="20" s="1"/>
  <c r="M254" i="20" s="1"/>
  <c r="N254" i="20" s="1"/>
  <c r="K253" i="20"/>
  <c r="J253" i="20"/>
  <c r="L253" i="20" s="1"/>
  <c r="M253" i="20" s="1"/>
  <c r="N253" i="20" s="1"/>
  <c r="K252" i="20"/>
  <c r="J252" i="20"/>
  <c r="L252" i="20" s="1"/>
  <c r="M252" i="20" s="1"/>
  <c r="N252" i="20" s="1"/>
  <c r="K251" i="20"/>
  <c r="J251" i="20"/>
  <c r="L251" i="20" s="1"/>
  <c r="M251" i="20" s="1"/>
  <c r="N251" i="20" s="1"/>
  <c r="K250" i="20"/>
  <c r="J250" i="20"/>
  <c r="L250" i="20" s="1"/>
  <c r="M250" i="20" s="1"/>
  <c r="N250" i="20" s="1"/>
  <c r="K249" i="20"/>
  <c r="J249" i="20"/>
  <c r="L249" i="20" s="1"/>
  <c r="M249" i="20" s="1"/>
  <c r="N249" i="20" s="1"/>
  <c r="K248" i="20"/>
  <c r="J248" i="20"/>
  <c r="L248" i="20" s="1"/>
  <c r="M248" i="20" s="1"/>
  <c r="N248" i="20" s="1"/>
  <c r="K247" i="20"/>
  <c r="J247" i="20"/>
  <c r="L247" i="20" s="1"/>
  <c r="M247" i="20" s="1"/>
  <c r="N247" i="20" s="1"/>
  <c r="K246" i="20"/>
  <c r="J246" i="20"/>
  <c r="L246" i="20" s="1"/>
  <c r="M246" i="20" s="1"/>
  <c r="N246" i="20" s="1"/>
  <c r="K245" i="20"/>
  <c r="J245" i="20"/>
  <c r="L245" i="20" s="1"/>
  <c r="M245" i="20" s="1"/>
  <c r="N245" i="20" s="1"/>
  <c r="K244" i="20"/>
  <c r="J244" i="20"/>
  <c r="L244" i="20" s="1"/>
  <c r="M244" i="20" s="1"/>
  <c r="N244" i="20" s="1"/>
  <c r="K243" i="20"/>
  <c r="J243" i="20"/>
  <c r="L243" i="20" s="1"/>
  <c r="M243" i="20" s="1"/>
  <c r="N243" i="20" s="1"/>
  <c r="K242" i="20"/>
  <c r="J242" i="20"/>
  <c r="L242" i="20" s="1"/>
  <c r="M242" i="20" s="1"/>
  <c r="N242" i="20" s="1"/>
  <c r="K241" i="20"/>
  <c r="J241" i="20"/>
  <c r="L241" i="20" s="1"/>
  <c r="M241" i="20" s="1"/>
  <c r="N241" i="20" s="1"/>
  <c r="K240" i="20"/>
  <c r="J240" i="20"/>
  <c r="L240" i="20" s="1"/>
  <c r="M240" i="20" s="1"/>
  <c r="N240" i="20" s="1"/>
  <c r="K239" i="20"/>
  <c r="J239" i="20"/>
  <c r="L239" i="20" s="1"/>
  <c r="M239" i="20" s="1"/>
  <c r="N239" i="20" s="1"/>
  <c r="K238" i="20"/>
  <c r="J238" i="20"/>
  <c r="L238" i="20" s="1"/>
  <c r="M238" i="20" s="1"/>
  <c r="N238" i="20" s="1"/>
  <c r="K237" i="20"/>
  <c r="J237" i="20"/>
  <c r="L237" i="20" s="1"/>
  <c r="M237" i="20" s="1"/>
  <c r="N237" i="20" s="1"/>
  <c r="K236" i="20"/>
  <c r="J236" i="20"/>
  <c r="L236" i="20" s="1"/>
  <c r="M236" i="20" s="1"/>
  <c r="N236" i="20" s="1"/>
  <c r="K235" i="20"/>
  <c r="J235" i="20"/>
  <c r="L235" i="20" s="1"/>
  <c r="M235" i="20" s="1"/>
  <c r="N235" i="20" s="1"/>
  <c r="K234" i="20"/>
  <c r="J234" i="20"/>
  <c r="L234" i="20" s="1"/>
  <c r="M234" i="20" s="1"/>
  <c r="N234" i="20" s="1"/>
  <c r="K233" i="20"/>
  <c r="J233" i="20"/>
  <c r="L233" i="20" s="1"/>
  <c r="M233" i="20" s="1"/>
  <c r="N233" i="20" s="1"/>
  <c r="K232" i="20"/>
  <c r="J232" i="20"/>
  <c r="L232" i="20" s="1"/>
  <c r="M232" i="20" s="1"/>
  <c r="N232" i="20" s="1"/>
  <c r="K231" i="20"/>
  <c r="J231" i="20"/>
  <c r="L231" i="20" s="1"/>
  <c r="M231" i="20" s="1"/>
  <c r="N231" i="20" s="1"/>
  <c r="K230" i="20"/>
  <c r="J230" i="20"/>
  <c r="L230" i="20" s="1"/>
  <c r="M230" i="20" s="1"/>
  <c r="N230" i="20" s="1"/>
  <c r="K229" i="20"/>
  <c r="J229" i="20"/>
  <c r="L229" i="20" s="1"/>
  <c r="M229" i="20" s="1"/>
  <c r="N229" i="20" s="1"/>
  <c r="K228" i="20"/>
  <c r="J228" i="20"/>
  <c r="L228" i="20" s="1"/>
  <c r="M228" i="20" s="1"/>
  <c r="N228" i="20" s="1"/>
  <c r="K227" i="20"/>
  <c r="J227" i="20"/>
  <c r="L227" i="20" s="1"/>
  <c r="M227" i="20" s="1"/>
  <c r="N227" i="20" s="1"/>
  <c r="K226" i="20"/>
  <c r="J226" i="20"/>
  <c r="L226" i="20" s="1"/>
  <c r="M226" i="20" s="1"/>
  <c r="N226" i="20" s="1"/>
  <c r="K225" i="20"/>
  <c r="J225" i="20"/>
  <c r="L225" i="20" s="1"/>
  <c r="M225" i="20" s="1"/>
  <c r="N225" i="20" s="1"/>
  <c r="K224" i="20"/>
  <c r="J224" i="20"/>
  <c r="L224" i="20" s="1"/>
  <c r="M224" i="20" s="1"/>
  <c r="N224" i="20" s="1"/>
  <c r="K223" i="20"/>
  <c r="J223" i="20"/>
  <c r="L223" i="20" s="1"/>
  <c r="M223" i="20" s="1"/>
  <c r="N223" i="20" s="1"/>
  <c r="K222" i="20"/>
  <c r="J222" i="20"/>
  <c r="L222" i="20" s="1"/>
  <c r="M222" i="20" s="1"/>
  <c r="N222" i="20" s="1"/>
  <c r="K221" i="20"/>
  <c r="J221" i="20"/>
  <c r="L221" i="20" s="1"/>
  <c r="M221" i="20" s="1"/>
  <c r="N221" i="20" s="1"/>
  <c r="K220" i="20"/>
  <c r="J220" i="20"/>
  <c r="L220" i="20" s="1"/>
  <c r="M220" i="20" s="1"/>
  <c r="N220" i="20" s="1"/>
  <c r="K219" i="20"/>
  <c r="J219" i="20"/>
  <c r="L219" i="20" s="1"/>
  <c r="M219" i="20" s="1"/>
  <c r="N219" i="20" s="1"/>
  <c r="K218" i="20"/>
  <c r="J218" i="20"/>
  <c r="L218" i="20" s="1"/>
  <c r="M218" i="20" s="1"/>
  <c r="N218" i="20" s="1"/>
  <c r="K217" i="20"/>
  <c r="J217" i="20"/>
  <c r="L217" i="20" s="1"/>
  <c r="M217" i="20" s="1"/>
  <c r="N217" i="20" s="1"/>
  <c r="K216" i="20"/>
  <c r="J216" i="20"/>
  <c r="L216" i="20" s="1"/>
  <c r="M216" i="20" s="1"/>
  <c r="N216" i="20" s="1"/>
  <c r="K215" i="20"/>
  <c r="J215" i="20"/>
  <c r="L215" i="20" s="1"/>
  <c r="M215" i="20" s="1"/>
  <c r="N215" i="20" s="1"/>
  <c r="K214" i="20"/>
  <c r="J214" i="20"/>
  <c r="L214" i="20" s="1"/>
  <c r="M214" i="20" s="1"/>
  <c r="N214" i="20" s="1"/>
  <c r="K213" i="20"/>
  <c r="J213" i="20"/>
  <c r="L213" i="20" s="1"/>
  <c r="M213" i="20" s="1"/>
  <c r="N213" i="20" s="1"/>
  <c r="K212" i="20"/>
  <c r="J212" i="20"/>
  <c r="L212" i="20" s="1"/>
  <c r="M212" i="20" s="1"/>
  <c r="N212" i="20" s="1"/>
  <c r="K211" i="20"/>
  <c r="J211" i="20"/>
  <c r="L211" i="20" s="1"/>
  <c r="M211" i="20" s="1"/>
  <c r="N211" i="20" s="1"/>
  <c r="K210" i="20"/>
  <c r="J210" i="20"/>
  <c r="L210" i="20" s="1"/>
  <c r="M210" i="20" s="1"/>
  <c r="N210" i="20" s="1"/>
  <c r="K209" i="20"/>
  <c r="J209" i="20"/>
  <c r="L209" i="20" s="1"/>
  <c r="M209" i="20" s="1"/>
  <c r="N209" i="20" s="1"/>
  <c r="K208" i="20"/>
  <c r="J208" i="20"/>
  <c r="L208" i="20" s="1"/>
  <c r="M208" i="20" s="1"/>
  <c r="N208" i="20" s="1"/>
  <c r="K207" i="20"/>
  <c r="J207" i="20"/>
  <c r="L207" i="20" s="1"/>
  <c r="M207" i="20" s="1"/>
  <c r="N207" i="20" s="1"/>
  <c r="K206" i="20"/>
  <c r="J206" i="20"/>
  <c r="L206" i="20" s="1"/>
  <c r="M206" i="20" s="1"/>
  <c r="N206" i="20" s="1"/>
  <c r="K205" i="20"/>
  <c r="J205" i="20"/>
  <c r="L205" i="20" s="1"/>
  <c r="M205" i="20" s="1"/>
  <c r="N205" i="20" s="1"/>
  <c r="K204" i="20"/>
  <c r="J204" i="20"/>
  <c r="L204" i="20" s="1"/>
  <c r="M204" i="20" s="1"/>
  <c r="N204" i="20" s="1"/>
  <c r="K203" i="20"/>
  <c r="J203" i="20"/>
  <c r="L203" i="20" s="1"/>
  <c r="M203" i="20" s="1"/>
  <c r="N203" i="20" s="1"/>
  <c r="K202" i="20"/>
  <c r="J202" i="20"/>
  <c r="L202" i="20" s="1"/>
  <c r="M202" i="20" s="1"/>
  <c r="N202" i="20" s="1"/>
  <c r="K201" i="20"/>
  <c r="J201" i="20"/>
  <c r="L201" i="20" s="1"/>
  <c r="M201" i="20" s="1"/>
  <c r="N201" i="20" s="1"/>
  <c r="K200" i="20"/>
  <c r="J200" i="20"/>
  <c r="L200" i="20" s="1"/>
  <c r="M200" i="20" s="1"/>
  <c r="N200" i="20" s="1"/>
  <c r="K199" i="20"/>
  <c r="J199" i="20"/>
  <c r="L199" i="20" s="1"/>
  <c r="M199" i="20" s="1"/>
  <c r="N199" i="20" s="1"/>
  <c r="K198" i="20"/>
  <c r="J198" i="20"/>
  <c r="L198" i="20" s="1"/>
  <c r="M198" i="20" s="1"/>
  <c r="N198" i="20" s="1"/>
  <c r="K197" i="20"/>
  <c r="J197" i="20"/>
  <c r="L197" i="20" s="1"/>
  <c r="M197" i="20" s="1"/>
  <c r="N197" i="20" s="1"/>
  <c r="K196" i="20"/>
  <c r="J196" i="20"/>
  <c r="L196" i="20" s="1"/>
  <c r="M196" i="20" s="1"/>
  <c r="N196" i="20" s="1"/>
  <c r="K195" i="20"/>
  <c r="J195" i="20"/>
  <c r="L195" i="20" s="1"/>
  <c r="M195" i="20" s="1"/>
  <c r="N195" i="20" s="1"/>
  <c r="K194" i="20"/>
  <c r="J194" i="20"/>
  <c r="L194" i="20" s="1"/>
  <c r="M194" i="20" s="1"/>
  <c r="N194" i="20" s="1"/>
  <c r="K193" i="20"/>
  <c r="J193" i="20"/>
  <c r="L193" i="20" s="1"/>
  <c r="M193" i="20" s="1"/>
  <c r="N193" i="20" s="1"/>
  <c r="K192" i="20"/>
  <c r="J192" i="20"/>
  <c r="L192" i="20" s="1"/>
  <c r="M192" i="20" s="1"/>
  <c r="N192" i="20" s="1"/>
  <c r="K191" i="20"/>
  <c r="J191" i="20"/>
  <c r="L191" i="20" s="1"/>
  <c r="M191" i="20" s="1"/>
  <c r="N191" i="20" s="1"/>
  <c r="K190" i="20"/>
  <c r="J190" i="20"/>
  <c r="L190" i="20" s="1"/>
  <c r="M190" i="20" s="1"/>
  <c r="N190" i="20" s="1"/>
  <c r="K189" i="20"/>
  <c r="J189" i="20"/>
  <c r="L189" i="20" s="1"/>
  <c r="M189" i="20" s="1"/>
  <c r="N189" i="20" s="1"/>
  <c r="K188" i="20"/>
  <c r="J188" i="20"/>
  <c r="L188" i="20" s="1"/>
  <c r="M188" i="20" s="1"/>
  <c r="N188" i="20" s="1"/>
  <c r="K187" i="20"/>
  <c r="J187" i="20"/>
  <c r="L187" i="20" s="1"/>
  <c r="M187" i="20" s="1"/>
  <c r="N187" i="20" s="1"/>
  <c r="K186" i="20"/>
  <c r="J186" i="20"/>
  <c r="L186" i="20" s="1"/>
  <c r="M186" i="20" s="1"/>
  <c r="N186" i="20" s="1"/>
  <c r="K185" i="20"/>
  <c r="J185" i="20"/>
  <c r="L185" i="20" s="1"/>
  <c r="M185" i="20" s="1"/>
  <c r="N185" i="20" s="1"/>
  <c r="K184" i="20"/>
  <c r="J184" i="20"/>
  <c r="L184" i="20" s="1"/>
  <c r="M184" i="20" s="1"/>
  <c r="N184" i="20" s="1"/>
  <c r="K183" i="20"/>
  <c r="J183" i="20"/>
  <c r="L183" i="20" s="1"/>
  <c r="M183" i="20" s="1"/>
  <c r="N183" i="20" s="1"/>
  <c r="K182" i="20"/>
  <c r="J182" i="20"/>
  <c r="L182" i="20" s="1"/>
  <c r="M182" i="20" s="1"/>
  <c r="N182" i="20" s="1"/>
  <c r="K181" i="20"/>
  <c r="J181" i="20"/>
  <c r="L181" i="20" s="1"/>
  <c r="M181" i="20" s="1"/>
  <c r="N181" i="20" s="1"/>
  <c r="K180" i="20"/>
  <c r="J180" i="20"/>
  <c r="L180" i="20" s="1"/>
  <c r="M180" i="20" s="1"/>
  <c r="N180" i="20" s="1"/>
  <c r="K179" i="20"/>
  <c r="J179" i="20"/>
  <c r="L179" i="20" s="1"/>
  <c r="M179" i="20" s="1"/>
  <c r="N179" i="20" s="1"/>
  <c r="K178" i="20"/>
  <c r="J178" i="20"/>
  <c r="L178" i="20" s="1"/>
  <c r="M178" i="20" s="1"/>
  <c r="N178" i="20" s="1"/>
  <c r="K177" i="20"/>
  <c r="J177" i="20"/>
  <c r="L177" i="20" s="1"/>
  <c r="M177" i="20" s="1"/>
  <c r="N177" i="20" s="1"/>
  <c r="K176" i="20"/>
  <c r="J176" i="20"/>
  <c r="L176" i="20" s="1"/>
  <c r="M176" i="20" s="1"/>
  <c r="N176" i="20" s="1"/>
  <c r="K175" i="20"/>
  <c r="J175" i="20"/>
  <c r="L175" i="20" s="1"/>
  <c r="M175" i="20" s="1"/>
  <c r="N175" i="20" s="1"/>
  <c r="K174" i="20"/>
  <c r="J174" i="20"/>
  <c r="L174" i="20" s="1"/>
  <c r="M174" i="20" s="1"/>
  <c r="N174" i="20" s="1"/>
  <c r="K173" i="20"/>
  <c r="J173" i="20"/>
  <c r="L173" i="20" s="1"/>
  <c r="M173" i="20" s="1"/>
  <c r="N173" i="20" s="1"/>
  <c r="K172" i="20"/>
  <c r="J172" i="20"/>
  <c r="L172" i="20" s="1"/>
  <c r="M172" i="20" s="1"/>
  <c r="N172" i="20" s="1"/>
  <c r="K171" i="20"/>
  <c r="J171" i="20"/>
  <c r="L171" i="20" s="1"/>
  <c r="M171" i="20" s="1"/>
  <c r="N171" i="20" s="1"/>
  <c r="K170" i="20"/>
  <c r="J170" i="20"/>
  <c r="L170" i="20" s="1"/>
  <c r="M170" i="20" s="1"/>
  <c r="N170" i="20" s="1"/>
  <c r="K169" i="20"/>
  <c r="J169" i="20"/>
  <c r="L169" i="20" s="1"/>
  <c r="M169" i="20" s="1"/>
  <c r="N169" i="20" s="1"/>
  <c r="K168" i="20"/>
  <c r="J168" i="20"/>
  <c r="L168" i="20" s="1"/>
  <c r="M168" i="20" s="1"/>
  <c r="N168" i="20" s="1"/>
  <c r="K167" i="20"/>
  <c r="J167" i="20"/>
  <c r="L167" i="20" s="1"/>
  <c r="M167" i="20" s="1"/>
  <c r="N167" i="20" s="1"/>
  <c r="K166" i="20"/>
  <c r="J166" i="20"/>
  <c r="L166" i="20" s="1"/>
  <c r="M166" i="20" s="1"/>
  <c r="N166" i="20" s="1"/>
  <c r="K165" i="20"/>
  <c r="J165" i="20"/>
  <c r="L165" i="20" s="1"/>
  <c r="M165" i="20" s="1"/>
  <c r="N165" i="20" s="1"/>
  <c r="K164" i="20"/>
  <c r="J164" i="20"/>
  <c r="L164" i="20" s="1"/>
  <c r="M164" i="20" s="1"/>
  <c r="N164" i="20" s="1"/>
  <c r="K163" i="20"/>
  <c r="J163" i="20"/>
  <c r="L163" i="20" s="1"/>
  <c r="M163" i="20" s="1"/>
  <c r="N163" i="20" s="1"/>
  <c r="K162" i="20"/>
  <c r="J162" i="20"/>
  <c r="L162" i="20" s="1"/>
  <c r="M162" i="20" s="1"/>
  <c r="N162" i="20" s="1"/>
  <c r="K161" i="20"/>
  <c r="J161" i="20"/>
  <c r="L161" i="20" s="1"/>
  <c r="M161" i="20" s="1"/>
  <c r="N161" i="20" s="1"/>
  <c r="K160" i="20"/>
  <c r="J160" i="20"/>
  <c r="L160" i="20" s="1"/>
  <c r="M160" i="20" s="1"/>
  <c r="N160" i="20" s="1"/>
  <c r="K159" i="20"/>
  <c r="J159" i="20"/>
  <c r="L159" i="20" s="1"/>
  <c r="M159" i="20" s="1"/>
  <c r="N159" i="20" s="1"/>
  <c r="K158" i="20"/>
  <c r="J158" i="20"/>
  <c r="L158" i="20" s="1"/>
  <c r="M158" i="20" s="1"/>
  <c r="N158" i="20" s="1"/>
  <c r="K157" i="20"/>
  <c r="J157" i="20"/>
  <c r="L157" i="20" s="1"/>
  <c r="M157" i="20" s="1"/>
  <c r="N157" i="20" s="1"/>
  <c r="K156" i="20"/>
  <c r="J156" i="20"/>
  <c r="L156" i="20" s="1"/>
  <c r="M156" i="20" s="1"/>
  <c r="N156" i="20" s="1"/>
  <c r="K155" i="20"/>
  <c r="J155" i="20"/>
  <c r="L155" i="20" s="1"/>
  <c r="M155" i="20" s="1"/>
  <c r="N155" i="20" s="1"/>
  <c r="K154" i="20"/>
  <c r="J154" i="20"/>
  <c r="L154" i="20" s="1"/>
  <c r="M154" i="20" s="1"/>
  <c r="N154" i="20" s="1"/>
  <c r="K153" i="20"/>
  <c r="J153" i="20"/>
  <c r="L153" i="20" s="1"/>
  <c r="M153" i="20" s="1"/>
  <c r="N153" i="20" s="1"/>
  <c r="K152" i="20"/>
  <c r="J152" i="20"/>
  <c r="L152" i="20" s="1"/>
  <c r="M152" i="20" s="1"/>
  <c r="N152" i="20" s="1"/>
  <c r="K151" i="20"/>
  <c r="J151" i="20"/>
  <c r="L151" i="20" s="1"/>
  <c r="M151" i="20" s="1"/>
  <c r="N151" i="20" s="1"/>
  <c r="K150" i="20"/>
  <c r="J150" i="20"/>
  <c r="L150" i="20" s="1"/>
  <c r="M150" i="20" s="1"/>
  <c r="N150" i="20" s="1"/>
  <c r="K149" i="20"/>
  <c r="J149" i="20"/>
  <c r="L149" i="20" s="1"/>
  <c r="M149" i="20" s="1"/>
  <c r="N149" i="20" s="1"/>
  <c r="K148" i="20"/>
  <c r="J148" i="20"/>
  <c r="L148" i="20" s="1"/>
  <c r="M148" i="20" s="1"/>
  <c r="N148" i="20" s="1"/>
  <c r="K147" i="20"/>
  <c r="J147" i="20"/>
  <c r="L147" i="20" s="1"/>
  <c r="M147" i="20" s="1"/>
  <c r="N147" i="20" s="1"/>
  <c r="K146" i="20"/>
  <c r="J146" i="20"/>
  <c r="L146" i="20" s="1"/>
  <c r="M146" i="20" s="1"/>
  <c r="N146" i="20" s="1"/>
  <c r="K145" i="20"/>
  <c r="J145" i="20"/>
  <c r="L145" i="20" s="1"/>
  <c r="M145" i="20" s="1"/>
  <c r="N145" i="20" s="1"/>
  <c r="K144" i="20"/>
  <c r="J144" i="20"/>
  <c r="L144" i="20" s="1"/>
  <c r="M144" i="20" s="1"/>
  <c r="N144" i="20" s="1"/>
  <c r="K143" i="20"/>
  <c r="J143" i="20"/>
  <c r="L143" i="20" s="1"/>
  <c r="M143" i="20" s="1"/>
  <c r="N143" i="20" s="1"/>
  <c r="K142" i="20"/>
  <c r="J142" i="20"/>
  <c r="L142" i="20" s="1"/>
  <c r="M142" i="20" s="1"/>
  <c r="N142" i="20" s="1"/>
  <c r="K141" i="20"/>
  <c r="J141" i="20"/>
  <c r="L141" i="20" s="1"/>
  <c r="M141" i="20" s="1"/>
  <c r="N141" i="20" s="1"/>
  <c r="K140" i="20"/>
  <c r="J140" i="20"/>
  <c r="L140" i="20" s="1"/>
  <c r="M140" i="20" s="1"/>
  <c r="N140" i="20" s="1"/>
  <c r="K139" i="20"/>
  <c r="J139" i="20"/>
  <c r="L139" i="20" s="1"/>
  <c r="M139" i="20" s="1"/>
  <c r="N139" i="20" s="1"/>
  <c r="K138" i="20"/>
  <c r="J138" i="20"/>
  <c r="L138" i="20" s="1"/>
  <c r="M138" i="20" s="1"/>
  <c r="N138" i="20" s="1"/>
  <c r="K137" i="20"/>
  <c r="J137" i="20"/>
  <c r="L137" i="20" s="1"/>
  <c r="M137" i="20" s="1"/>
  <c r="N137" i="20" s="1"/>
  <c r="K136" i="20"/>
  <c r="J136" i="20"/>
  <c r="L136" i="20" s="1"/>
  <c r="M136" i="20" s="1"/>
  <c r="N136" i="20" s="1"/>
  <c r="K135" i="20"/>
  <c r="J135" i="20"/>
  <c r="L135" i="20" s="1"/>
  <c r="M135" i="20" s="1"/>
  <c r="N135" i="20" s="1"/>
  <c r="K134" i="20"/>
  <c r="J134" i="20"/>
  <c r="L134" i="20" s="1"/>
  <c r="M134" i="20" s="1"/>
  <c r="N134" i="20" s="1"/>
  <c r="K133" i="20"/>
  <c r="J133" i="20"/>
  <c r="L133" i="20" s="1"/>
  <c r="M133" i="20" s="1"/>
  <c r="N133" i="20" s="1"/>
  <c r="K132" i="20"/>
  <c r="J132" i="20"/>
  <c r="L132" i="20" s="1"/>
  <c r="M132" i="20" s="1"/>
  <c r="N132" i="20" s="1"/>
  <c r="K131" i="20"/>
  <c r="J131" i="20"/>
  <c r="L131" i="20" s="1"/>
  <c r="M131" i="20" s="1"/>
  <c r="N131" i="20" s="1"/>
  <c r="K130" i="20"/>
  <c r="J130" i="20"/>
  <c r="L130" i="20" s="1"/>
  <c r="M130" i="20" s="1"/>
  <c r="N130" i="20" s="1"/>
  <c r="K129" i="20"/>
  <c r="J129" i="20"/>
  <c r="L129" i="20" s="1"/>
  <c r="M129" i="20" s="1"/>
  <c r="N129" i="20" s="1"/>
  <c r="K128" i="20"/>
  <c r="J128" i="20"/>
  <c r="L128" i="20" s="1"/>
  <c r="M128" i="20" s="1"/>
  <c r="N128" i="20" s="1"/>
  <c r="K127" i="20"/>
  <c r="J127" i="20"/>
  <c r="L127" i="20" s="1"/>
  <c r="M127" i="20" s="1"/>
  <c r="N127" i="20" s="1"/>
  <c r="K126" i="20"/>
  <c r="J126" i="20"/>
  <c r="L126" i="20" s="1"/>
  <c r="M126" i="20" s="1"/>
  <c r="N126" i="20" s="1"/>
  <c r="K125" i="20"/>
  <c r="J125" i="20"/>
  <c r="L125" i="20" s="1"/>
  <c r="M125" i="20" s="1"/>
  <c r="N125" i="20" s="1"/>
  <c r="K124" i="20"/>
  <c r="J124" i="20"/>
  <c r="L124" i="20" s="1"/>
  <c r="M124" i="20" s="1"/>
  <c r="N124" i="20" s="1"/>
  <c r="K123" i="20"/>
  <c r="J123" i="20"/>
  <c r="L123" i="20" s="1"/>
  <c r="M123" i="20" s="1"/>
  <c r="N123" i="20" s="1"/>
  <c r="K122" i="20"/>
  <c r="J122" i="20"/>
  <c r="L122" i="20" s="1"/>
  <c r="M122" i="20" s="1"/>
  <c r="N122" i="20" s="1"/>
  <c r="K121" i="20"/>
  <c r="J121" i="20"/>
  <c r="L121" i="20" s="1"/>
  <c r="M121" i="20" s="1"/>
  <c r="N121" i="20" s="1"/>
  <c r="K120" i="20"/>
  <c r="J120" i="20"/>
  <c r="L120" i="20" s="1"/>
  <c r="M120" i="20" s="1"/>
  <c r="N120" i="20" s="1"/>
  <c r="K119" i="20"/>
  <c r="J119" i="20"/>
  <c r="L119" i="20" s="1"/>
  <c r="M119" i="20" s="1"/>
  <c r="N119" i="20" s="1"/>
  <c r="K118" i="20"/>
  <c r="J118" i="20"/>
  <c r="L118" i="20" s="1"/>
  <c r="M118" i="20" s="1"/>
  <c r="N118" i="20" s="1"/>
  <c r="K117" i="20"/>
  <c r="J117" i="20"/>
  <c r="L117" i="20" s="1"/>
  <c r="M117" i="20" s="1"/>
  <c r="N117" i="20" s="1"/>
  <c r="K116" i="20"/>
  <c r="J116" i="20"/>
  <c r="L116" i="20" s="1"/>
  <c r="M116" i="20" s="1"/>
  <c r="N116" i="20" s="1"/>
  <c r="K115" i="20"/>
  <c r="J115" i="20"/>
  <c r="L115" i="20" s="1"/>
  <c r="M115" i="20" s="1"/>
  <c r="N115" i="20" s="1"/>
  <c r="K114" i="20"/>
  <c r="J114" i="20"/>
  <c r="L114" i="20" s="1"/>
  <c r="M114" i="20" s="1"/>
  <c r="N114" i="20" s="1"/>
  <c r="K113" i="20"/>
  <c r="J113" i="20"/>
  <c r="L113" i="20" s="1"/>
  <c r="M113" i="20" s="1"/>
  <c r="N113" i="20" s="1"/>
  <c r="K112" i="20"/>
  <c r="J112" i="20"/>
  <c r="L112" i="20" s="1"/>
  <c r="M112" i="20" s="1"/>
  <c r="N112" i="20" s="1"/>
  <c r="K111" i="20"/>
  <c r="J111" i="20"/>
  <c r="L111" i="20" s="1"/>
  <c r="M111" i="20" s="1"/>
  <c r="N111" i="20" s="1"/>
  <c r="K110" i="20"/>
  <c r="J110" i="20"/>
  <c r="L110" i="20" s="1"/>
  <c r="M110" i="20" s="1"/>
  <c r="N110" i="20" s="1"/>
  <c r="K109" i="20"/>
  <c r="J109" i="20"/>
  <c r="L109" i="20" s="1"/>
  <c r="M109" i="20" s="1"/>
  <c r="N109" i="20" s="1"/>
  <c r="K108" i="20"/>
  <c r="J108" i="20"/>
  <c r="L108" i="20" s="1"/>
  <c r="M108" i="20" s="1"/>
  <c r="N108" i="20" s="1"/>
  <c r="K107" i="20"/>
  <c r="J107" i="20"/>
  <c r="L107" i="20" s="1"/>
  <c r="M107" i="20" s="1"/>
  <c r="N107" i="20" s="1"/>
  <c r="K106" i="20"/>
  <c r="J106" i="20"/>
  <c r="L106" i="20" s="1"/>
  <c r="M106" i="20" s="1"/>
  <c r="N106" i="20" s="1"/>
  <c r="K105" i="20"/>
  <c r="J105" i="20"/>
  <c r="L105" i="20" s="1"/>
  <c r="M105" i="20" s="1"/>
  <c r="N105" i="20" s="1"/>
  <c r="K104" i="20"/>
  <c r="J104" i="20"/>
  <c r="L104" i="20" s="1"/>
  <c r="M104" i="20" s="1"/>
  <c r="N104" i="20" s="1"/>
  <c r="K103" i="20"/>
  <c r="J103" i="20"/>
  <c r="L103" i="20" s="1"/>
  <c r="M103" i="20" s="1"/>
  <c r="N103" i="20" s="1"/>
  <c r="K102" i="20"/>
  <c r="J102" i="20"/>
  <c r="L102" i="20" s="1"/>
  <c r="M102" i="20" s="1"/>
  <c r="N102" i="20" s="1"/>
  <c r="K101" i="20"/>
  <c r="J101" i="20"/>
  <c r="L101" i="20" s="1"/>
  <c r="M101" i="20" s="1"/>
  <c r="N101" i="20" s="1"/>
  <c r="K100" i="20"/>
  <c r="J100" i="20"/>
  <c r="L100" i="20" s="1"/>
  <c r="M100" i="20" s="1"/>
  <c r="N100" i="20" s="1"/>
  <c r="K99" i="20"/>
  <c r="J99" i="20"/>
  <c r="L99" i="20" s="1"/>
  <c r="M99" i="20" s="1"/>
  <c r="N99" i="20" s="1"/>
  <c r="K98" i="20"/>
  <c r="J98" i="20"/>
  <c r="L98" i="20" s="1"/>
  <c r="M98" i="20" s="1"/>
  <c r="N98" i="20" s="1"/>
  <c r="K97" i="20"/>
  <c r="J97" i="20"/>
  <c r="L97" i="20" s="1"/>
  <c r="M97" i="20" s="1"/>
  <c r="N97" i="20" s="1"/>
  <c r="K96" i="20"/>
  <c r="J96" i="20"/>
  <c r="L96" i="20" s="1"/>
  <c r="M96" i="20" s="1"/>
  <c r="N96" i="20" s="1"/>
  <c r="K95" i="20"/>
  <c r="J95" i="20"/>
  <c r="L95" i="20" s="1"/>
  <c r="M95" i="20" s="1"/>
  <c r="N95" i="20" s="1"/>
  <c r="K94" i="20"/>
  <c r="J94" i="20"/>
  <c r="L94" i="20" s="1"/>
  <c r="M94" i="20" s="1"/>
  <c r="N94" i="20" s="1"/>
  <c r="K93" i="20"/>
  <c r="J93" i="20"/>
  <c r="L93" i="20" s="1"/>
  <c r="M93" i="20" s="1"/>
  <c r="N93" i="20" s="1"/>
  <c r="K92" i="20"/>
  <c r="J92" i="20"/>
  <c r="L92" i="20" s="1"/>
  <c r="M92" i="20" s="1"/>
  <c r="N92" i="20" s="1"/>
  <c r="K91" i="20"/>
  <c r="J91" i="20"/>
  <c r="L91" i="20" s="1"/>
  <c r="M91" i="20" s="1"/>
  <c r="N91" i="20" s="1"/>
  <c r="K90" i="20"/>
  <c r="J90" i="20"/>
  <c r="L90" i="20" s="1"/>
  <c r="M90" i="20" s="1"/>
  <c r="N90" i="20" s="1"/>
  <c r="K89" i="20"/>
  <c r="J89" i="20"/>
  <c r="L89" i="20" s="1"/>
  <c r="M89" i="20" s="1"/>
  <c r="N89" i="20" s="1"/>
  <c r="K88" i="20"/>
  <c r="J88" i="20"/>
  <c r="L88" i="20" s="1"/>
  <c r="M88" i="20" s="1"/>
  <c r="N88" i="20" s="1"/>
  <c r="K87" i="20"/>
  <c r="J87" i="20"/>
  <c r="L87" i="20" s="1"/>
  <c r="M87" i="20" s="1"/>
  <c r="N87" i="20" s="1"/>
  <c r="K86" i="20"/>
  <c r="J86" i="20"/>
  <c r="L86" i="20" s="1"/>
  <c r="M86" i="20" s="1"/>
  <c r="N86" i="20" s="1"/>
  <c r="K85" i="20"/>
  <c r="J85" i="20"/>
  <c r="L85" i="20" s="1"/>
  <c r="M85" i="20" s="1"/>
  <c r="N85" i="20" s="1"/>
  <c r="K84" i="20"/>
  <c r="J84" i="20"/>
  <c r="L84" i="20" s="1"/>
  <c r="M84" i="20" s="1"/>
  <c r="N84" i="20" s="1"/>
  <c r="K83" i="20"/>
  <c r="J83" i="20"/>
  <c r="L83" i="20" s="1"/>
  <c r="M83" i="20" s="1"/>
  <c r="N83" i="20" s="1"/>
  <c r="K82" i="20"/>
  <c r="J82" i="20"/>
  <c r="L82" i="20" s="1"/>
  <c r="M82" i="20" s="1"/>
  <c r="N82" i="20" s="1"/>
  <c r="K81" i="20"/>
  <c r="J81" i="20"/>
  <c r="L81" i="20" s="1"/>
  <c r="M81" i="20" s="1"/>
  <c r="N81" i="20" s="1"/>
  <c r="K80" i="20"/>
  <c r="J80" i="20"/>
  <c r="L80" i="20" s="1"/>
  <c r="M80" i="20" s="1"/>
  <c r="N80" i="20" s="1"/>
  <c r="K79" i="20"/>
  <c r="J79" i="20"/>
  <c r="L79" i="20" s="1"/>
  <c r="M79" i="20" s="1"/>
  <c r="N79" i="20" s="1"/>
  <c r="K78" i="20"/>
  <c r="J78" i="20"/>
  <c r="L78" i="20" s="1"/>
  <c r="M78" i="20" s="1"/>
  <c r="N78" i="20" s="1"/>
  <c r="K77" i="20"/>
  <c r="J77" i="20"/>
  <c r="L77" i="20" s="1"/>
  <c r="M77" i="20" s="1"/>
  <c r="N77" i="20" s="1"/>
  <c r="K76" i="20"/>
  <c r="J76" i="20"/>
  <c r="L76" i="20" s="1"/>
  <c r="M76" i="20" s="1"/>
  <c r="N76" i="20" s="1"/>
  <c r="K75" i="20"/>
  <c r="J75" i="20"/>
  <c r="L75" i="20" s="1"/>
  <c r="M75" i="20" s="1"/>
  <c r="N75" i="20" s="1"/>
  <c r="K74" i="20"/>
  <c r="J74" i="20"/>
  <c r="L74" i="20" s="1"/>
  <c r="M74" i="20" s="1"/>
  <c r="N74" i="20" s="1"/>
  <c r="K73" i="20"/>
  <c r="J73" i="20"/>
  <c r="L73" i="20" s="1"/>
  <c r="M73" i="20" s="1"/>
  <c r="N73" i="20" s="1"/>
  <c r="K72" i="20"/>
  <c r="J72" i="20"/>
  <c r="L72" i="20" s="1"/>
  <c r="M72" i="20" s="1"/>
  <c r="N72" i="20" s="1"/>
  <c r="K71" i="20"/>
  <c r="J71" i="20"/>
  <c r="L71" i="20" s="1"/>
  <c r="M71" i="20" s="1"/>
  <c r="N71" i="20" s="1"/>
  <c r="K70" i="20"/>
  <c r="J70" i="20"/>
  <c r="L70" i="20" s="1"/>
  <c r="M70" i="20" s="1"/>
  <c r="N70" i="20" s="1"/>
  <c r="K69" i="20"/>
  <c r="J69" i="20"/>
  <c r="L69" i="20" s="1"/>
  <c r="M69" i="20" s="1"/>
  <c r="N69" i="20" s="1"/>
  <c r="K68" i="20"/>
  <c r="J68" i="20"/>
  <c r="L68" i="20" s="1"/>
  <c r="M68" i="20" s="1"/>
  <c r="N68" i="20" s="1"/>
  <c r="K67" i="20"/>
  <c r="J67" i="20"/>
  <c r="L67" i="20" s="1"/>
  <c r="M67" i="20" s="1"/>
  <c r="N67" i="20" s="1"/>
  <c r="K66" i="20"/>
  <c r="J66" i="20"/>
  <c r="L66" i="20" s="1"/>
  <c r="M66" i="20" s="1"/>
  <c r="N66" i="20" s="1"/>
  <c r="K65" i="20"/>
  <c r="J65" i="20"/>
  <c r="L65" i="20" s="1"/>
  <c r="M65" i="20" s="1"/>
  <c r="N65" i="20" s="1"/>
  <c r="K64" i="20"/>
  <c r="J64" i="20"/>
  <c r="L64" i="20" s="1"/>
  <c r="M64" i="20" s="1"/>
  <c r="N64" i="20" s="1"/>
  <c r="K63" i="20"/>
  <c r="J63" i="20"/>
  <c r="L63" i="20" s="1"/>
  <c r="M63" i="20" s="1"/>
  <c r="N63" i="20" s="1"/>
  <c r="K62" i="20"/>
  <c r="J62" i="20"/>
  <c r="L62" i="20" s="1"/>
  <c r="M62" i="20" s="1"/>
  <c r="N62" i="20" s="1"/>
  <c r="K61" i="20"/>
  <c r="J61" i="20"/>
  <c r="L61" i="20" s="1"/>
  <c r="M61" i="20" s="1"/>
  <c r="N61" i="20" s="1"/>
  <c r="K60" i="20"/>
  <c r="J60" i="20"/>
  <c r="L60" i="20" s="1"/>
  <c r="M60" i="20" s="1"/>
  <c r="N60" i="20" s="1"/>
  <c r="K59" i="20"/>
  <c r="J59" i="20"/>
  <c r="L59" i="20" s="1"/>
  <c r="M59" i="20" s="1"/>
  <c r="N59" i="20" s="1"/>
  <c r="K58" i="20"/>
  <c r="J58" i="20"/>
  <c r="L58" i="20" s="1"/>
  <c r="M58" i="20" s="1"/>
  <c r="N58" i="20" s="1"/>
  <c r="K57" i="20"/>
  <c r="J57" i="20"/>
  <c r="L57" i="20" s="1"/>
  <c r="M57" i="20" s="1"/>
  <c r="N57" i="20" s="1"/>
  <c r="K56" i="20"/>
  <c r="J56" i="20"/>
  <c r="L56" i="20" s="1"/>
  <c r="M56" i="20" s="1"/>
  <c r="N56" i="20" s="1"/>
  <c r="K55" i="20"/>
  <c r="J55" i="20"/>
  <c r="L55" i="20" s="1"/>
  <c r="M55" i="20" s="1"/>
  <c r="N55" i="20" s="1"/>
  <c r="K54" i="20"/>
  <c r="J54" i="20"/>
  <c r="L54" i="20" s="1"/>
  <c r="M54" i="20" s="1"/>
  <c r="N54" i="20" s="1"/>
  <c r="K53" i="20"/>
  <c r="J53" i="20"/>
  <c r="L53" i="20" s="1"/>
  <c r="M53" i="20" s="1"/>
  <c r="N53" i="20" s="1"/>
  <c r="K52" i="20"/>
  <c r="J52" i="20"/>
  <c r="L52" i="20" s="1"/>
  <c r="M52" i="20" s="1"/>
  <c r="N52" i="20" s="1"/>
  <c r="K51" i="20"/>
  <c r="J51" i="20"/>
  <c r="L51" i="20" s="1"/>
  <c r="M51" i="20" s="1"/>
  <c r="N51" i="20" s="1"/>
  <c r="K50" i="20"/>
  <c r="J50" i="20"/>
  <c r="L50" i="20" s="1"/>
  <c r="M50" i="20" s="1"/>
  <c r="N50" i="20" s="1"/>
  <c r="K49" i="20"/>
  <c r="J49" i="20"/>
  <c r="L49" i="20" s="1"/>
  <c r="M49" i="20" s="1"/>
  <c r="N49" i="20" s="1"/>
  <c r="K48" i="20"/>
  <c r="J48" i="20"/>
  <c r="L48" i="20" s="1"/>
  <c r="M48" i="20" s="1"/>
  <c r="N48" i="20" s="1"/>
  <c r="K47" i="20"/>
  <c r="J47" i="20"/>
  <c r="L47" i="20" s="1"/>
  <c r="M47" i="20" s="1"/>
  <c r="N47" i="20" s="1"/>
  <c r="K46" i="20"/>
  <c r="J46" i="20"/>
  <c r="L46" i="20" s="1"/>
  <c r="M46" i="20" s="1"/>
  <c r="N46" i="20" s="1"/>
  <c r="K45" i="20"/>
  <c r="J45" i="20"/>
  <c r="L45" i="20" s="1"/>
  <c r="M45" i="20" s="1"/>
  <c r="N45" i="20" s="1"/>
  <c r="K44" i="20"/>
  <c r="J44" i="20"/>
  <c r="L44" i="20" s="1"/>
  <c r="M44" i="20" s="1"/>
  <c r="N44" i="20" s="1"/>
  <c r="K43" i="20"/>
  <c r="J43" i="20"/>
  <c r="L43" i="20" s="1"/>
  <c r="M43" i="20" s="1"/>
  <c r="N43" i="20" s="1"/>
  <c r="K42" i="20"/>
  <c r="J42" i="20"/>
  <c r="L42" i="20" s="1"/>
  <c r="M42" i="20" s="1"/>
  <c r="N42" i="20" s="1"/>
  <c r="K41" i="20"/>
  <c r="J41" i="20"/>
  <c r="L41" i="20" s="1"/>
  <c r="M41" i="20" s="1"/>
  <c r="N41" i="20" s="1"/>
  <c r="K40" i="20"/>
  <c r="J40" i="20"/>
  <c r="L40" i="20" s="1"/>
  <c r="M40" i="20" s="1"/>
  <c r="N40" i="20" s="1"/>
  <c r="K39" i="20"/>
  <c r="J39" i="20"/>
  <c r="L39" i="20" s="1"/>
  <c r="M39" i="20" s="1"/>
  <c r="N39" i="20" s="1"/>
  <c r="K38" i="20"/>
  <c r="J38" i="20"/>
  <c r="L38" i="20" s="1"/>
  <c r="M38" i="20" s="1"/>
  <c r="N38" i="20" s="1"/>
  <c r="K37" i="20"/>
  <c r="J37" i="20"/>
  <c r="L37" i="20" s="1"/>
  <c r="M37" i="20" s="1"/>
  <c r="N37" i="20" s="1"/>
  <c r="K36" i="20"/>
  <c r="J36" i="20"/>
  <c r="L36" i="20" s="1"/>
  <c r="M36" i="20" s="1"/>
  <c r="N36" i="20" s="1"/>
  <c r="K35" i="20"/>
  <c r="J35" i="20"/>
  <c r="L35" i="20" s="1"/>
  <c r="M35" i="20" s="1"/>
  <c r="N35" i="20" s="1"/>
  <c r="K34" i="20"/>
  <c r="J34" i="20"/>
  <c r="L34" i="20" s="1"/>
  <c r="M34" i="20" s="1"/>
  <c r="N34" i="20" s="1"/>
  <c r="K33" i="20"/>
  <c r="J33" i="20"/>
  <c r="L33" i="20" s="1"/>
  <c r="M33" i="20" s="1"/>
  <c r="N33" i="20" s="1"/>
  <c r="K32" i="20"/>
  <c r="J32" i="20"/>
  <c r="L32" i="20" s="1"/>
  <c r="M32" i="20" s="1"/>
  <c r="N32" i="20" s="1"/>
  <c r="K31" i="20"/>
  <c r="J31" i="20"/>
  <c r="L31" i="20" s="1"/>
  <c r="M31" i="20" s="1"/>
  <c r="N31" i="20" s="1"/>
  <c r="K30" i="20"/>
  <c r="J30" i="20"/>
  <c r="L30" i="20" s="1"/>
  <c r="M30" i="20" s="1"/>
  <c r="N30" i="20" s="1"/>
  <c r="K29" i="20"/>
  <c r="J29" i="20"/>
  <c r="L29" i="20" s="1"/>
  <c r="M29" i="20" s="1"/>
  <c r="N29" i="20" s="1"/>
  <c r="K28" i="20"/>
  <c r="J28" i="20"/>
  <c r="L28" i="20" s="1"/>
  <c r="M28" i="20" s="1"/>
  <c r="N28" i="20" s="1"/>
  <c r="K27" i="20"/>
  <c r="J27" i="20"/>
  <c r="L27" i="20" s="1"/>
  <c r="M27" i="20" s="1"/>
  <c r="N27" i="20" s="1"/>
  <c r="K26" i="20"/>
  <c r="J26" i="20"/>
  <c r="L26" i="20" s="1"/>
  <c r="M26" i="20" s="1"/>
  <c r="N26" i="20" s="1"/>
  <c r="K25" i="20"/>
  <c r="J25" i="20"/>
  <c r="L25" i="20" s="1"/>
  <c r="M25" i="20" s="1"/>
  <c r="N25" i="20" s="1"/>
  <c r="K24" i="20"/>
  <c r="J24" i="20"/>
  <c r="L24" i="20" s="1"/>
  <c r="M24" i="20" s="1"/>
  <c r="N24" i="20" s="1"/>
  <c r="K23" i="20"/>
  <c r="J23" i="20"/>
  <c r="L23" i="20" s="1"/>
  <c r="M23" i="20" s="1"/>
  <c r="N23" i="20" s="1"/>
  <c r="K22" i="20"/>
  <c r="J22" i="20"/>
  <c r="L22" i="20" s="1"/>
  <c r="M22" i="20" s="1"/>
  <c r="N22" i="20" s="1"/>
  <c r="K21" i="20"/>
  <c r="J21" i="20"/>
  <c r="L21" i="20" s="1"/>
  <c r="M21" i="20" s="1"/>
  <c r="N21" i="20" s="1"/>
  <c r="K20" i="20"/>
  <c r="J20" i="20"/>
  <c r="L20" i="20" s="1"/>
  <c r="M20" i="20" s="1"/>
  <c r="N20" i="20" s="1"/>
  <c r="K19" i="20"/>
  <c r="J19" i="20"/>
  <c r="L19" i="20" s="1"/>
  <c r="M19" i="20" s="1"/>
  <c r="N19" i="20" s="1"/>
  <c r="K18" i="20"/>
  <c r="J18" i="20"/>
  <c r="L18" i="20" s="1"/>
  <c r="M18" i="20" s="1"/>
  <c r="N18" i="20" s="1"/>
  <c r="K17" i="20"/>
  <c r="J17" i="20"/>
  <c r="L17" i="20" s="1"/>
  <c r="M17" i="20" s="1"/>
  <c r="N17" i="20" s="1"/>
  <c r="K16" i="20"/>
  <c r="J16" i="20"/>
  <c r="L16" i="20" s="1"/>
  <c r="M16" i="20" s="1"/>
  <c r="N16" i="20" s="1"/>
  <c r="K15" i="20"/>
  <c r="J15" i="20"/>
  <c r="L15" i="20" s="1"/>
  <c r="M15" i="20" s="1"/>
  <c r="N15" i="20" s="1"/>
  <c r="K14" i="20"/>
  <c r="J14" i="20"/>
  <c r="L14" i="20" s="1"/>
  <c r="M14" i="20" s="1"/>
  <c r="N14" i="20" s="1"/>
  <c r="K13" i="20"/>
  <c r="J13" i="20"/>
  <c r="L13" i="20" s="1"/>
  <c r="M13" i="20" s="1"/>
  <c r="N13" i="20" s="1"/>
  <c r="K12" i="20"/>
  <c r="J12" i="20"/>
  <c r="L12" i="20" s="1"/>
  <c r="M12" i="20" s="1"/>
  <c r="N12" i="20" s="1"/>
  <c r="K11" i="20"/>
  <c r="J11" i="20"/>
  <c r="L11" i="20" s="1"/>
  <c r="M11" i="20" s="1"/>
  <c r="N11" i="20" s="1"/>
  <c r="K10" i="20"/>
  <c r="J10" i="20"/>
  <c r="L10" i="20" s="1"/>
  <c r="M10" i="20" s="1"/>
  <c r="N10" i="20" s="1"/>
  <c r="K9" i="20"/>
  <c r="J9" i="20"/>
  <c r="L9" i="20" s="1"/>
  <c r="M9" i="20" s="1"/>
  <c r="N9" i="20" s="1"/>
  <c r="K8" i="20"/>
  <c r="J8" i="20"/>
  <c r="L8" i="20" s="1"/>
  <c r="M8" i="20" s="1"/>
  <c r="N8" i="20" s="1"/>
  <c r="K7" i="20"/>
  <c r="J7" i="20"/>
  <c r="L7" i="20" s="1"/>
  <c r="M7" i="20" s="1"/>
  <c r="N7" i="20" s="1"/>
  <c r="K6" i="20"/>
  <c r="J6" i="20"/>
  <c r="M6" i="20" s="1"/>
  <c r="N6" i="20" s="1"/>
  <c r="K5" i="20"/>
  <c r="J5" i="20"/>
  <c r="U4" i="20"/>
  <c r="T4" i="20"/>
  <c r="S4" i="20"/>
  <c r="L5" i="20" l="1"/>
  <c r="M5" i="20" s="1"/>
  <c r="N5" i="20" s="1"/>
  <c r="O5" i="20" s="1"/>
  <c r="P5" i="20" s="1"/>
  <c r="Q5" i="20" s="1"/>
  <c r="R5" i="20" s="1"/>
  <c r="V6" i="20"/>
  <c r="W9" i="20"/>
  <c r="W11" i="20"/>
  <c r="W12" i="20"/>
  <c r="V5" i="20"/>
  <c r="W7" i="20"/>
  <c r="W8" i="20"/>
  <c r="W10" i="20"/>
  <c r="W13" i="20"/>
  <c r="W14" i="20"/>
  <c r="W16" i="20"/>
  <c r="W18" i="20"/>
  <c r="W20" i="20"/>
  <c r="W22" i="20"/>
  <c r="W24" i="20"/>
  <c r="W26" i="20"/>
  <c r="W28" i="20"/>
  <c r="W30" i="20"/>
  <c r="W32" i="20"/>
  <c r="W34" i="20"/>
  <c r="W17" i="20"/>
  <c r="W19" i="20"/>
  <c r="W21" i="20"/>
  <c r="W23" i="20"/>
  <c r="W25" i="20"/>
  <c r="W27" i="20"/>
  <c r="W29" i="20"/>
  <c r="W31" i="20"/>
  <c r="W33" i="20"/>
  <c r="W35" i="20"/>
  <c r="W36" i="20"/>
  <c r="W38" i="20"/>
  <c r="W40" i="20"/>
  <c r="W42" i="20"/>
  <c r="W44" i="20"/>
  <c r="W46" i="20"/>
  <c r="W48" i="20"/>
  <c r="W50" i="20"/>
  <c r="W52" i="20"/>
  <c r="W54" i="20"/>
  <c r="W56" i="20"/>
  <c r="W58" i="20"/>
  <c r="W60" i="20"/>
  <c r="W62" i="20"/>
  <c r="W64" i="20"/>
  <c r="W66" i="20"/>
  <c r="W68" i="20"/>
  <c r="W70" i="20"/>
  <c r="W72" i="20"/>
  <c r="W74" i="20"/>
  <c r="W76" i="20"/>
  <c r="W78" i="20"/>
  <c r="W80" i="20"/>
  <c r="W82" i="20"/>
  <c r="W84" i="20"/>
  <c r="W86" i="20"/>
  <c r="W88" i="20"/>
  <c r="W90" i="20"/>
  <c r="W92" i="20"/>
  <c r="W94" i="20"/>
  <c r="W96" i="20"/>
  <c r="W98" i="20"/>
  <c r="W100" i="20"/>
  <c r="W102" i="20"/>
  <c r="W104" i="20"/>
  <c r="W106" i="20"/>
  <c r="W108" i="20"/>
  <c r="W110" i="20"/>
  <c r="W112" i="20"/>
  <c r="W114" i="20"/>
  <c r="W116" i="20"/>
  <c r="W118" i="20"/>
  <c r="W120" i="20"/>
  <c r="W122" i="20"/>
  <c r="W124" i="20"/>
  <c r="W126" i="20"/>
  <c r="W128" i="20"/>
  <c r="W130" i="20"/>
  <c r="W132" i="20"/>
  <c r="W134" i="20"/>
  <c r="W136" i="20"/>
  <c r="W138" i="20"/>
  <c r="W140" i="20"/>
  <c r="W142" i="20"/>
  <c r="W144" i="20"/>
  <c r="W146" i="20"/>
  <c r="W148" i="20"/>
  <c r="W150" i="20"/>
  <c r="W152" i="20"/>
  <c r="W154" i="20"/>
  <c r="W156" i="20"/>
  <c r="W158" i="20"/>
  <c r="W160" i="20"/>
  <c r="W162" i="20"/>
  <c r="W164" i="20"/>
  <c r="W166" i="20"/>
  <c r="W168" i="20"/>
  <c r="W170" i="20"/>
  <c r="W172" i="20"/>
  <c r="W174" i="20"/>
  <c r="W176" i="20"/>
  <c r="W178" i="20"/>
  <c r="W180" i="20"/>
  <c r="W182" i="20"/>
  <c r="W184" i="20"/>
  <c r="W186" i="20"/>
  <c r="W188" i="20"/>
  <c r="W190" i="20"/>
  <c r="W192" i="20"/>
  <c r="W194" i="20"/>
  <c r="W196" i="20"/>
  <c r="W198" i="20"/>
  <c r="W200" i="20"/>
  <c r="W202" i="20"/>
  <c r="W204" i="20"/>
  <c r="W206" i="20"/>
  <c r="W208" i="20"/>
  <c r="W210" i="20"/>
  <c r="W212" i="20"/>
  <c r="W214" i="20"/>
  <c r="W216" i="20"/>
  <c r="W218" i="20"/>
  <c r="W220" i="20"/>
  <c r="W222" i="20"/>
  <c r="W224" i="20"/>
  <c r="W226" i="20"/>
  <c r="W228" i="20"/>
  <c r="W230" i="20"/>
  <c r="W232" i="20"/>
  <c r="W234" i="20"/>
  <c r="W236" i="20"/>
  <c r="W238" i="20"/>
  <c r="W240" i="20"/>
  <c r="W242" i="20"/>
  <c r="W244" i="20"/>
  <c r="W246" i="20"/>
  <c r="W248" i="20"/>
  <c r="W250" i="20"/>
  <c r="W252" i="20"/>
  <c r="W254" i="20"/>
  <c r="W256" i="20"/>
  <c r="W258" i="20"/>
  <c r="W260" i="20"/>
  <c r="W262" i="20"/>
  <c r="W264" i="20"/>
  <c r="W266" i="20"/>
  <c r="W268" i="20"/>
  <c r="W270" i="20"/>
  <c r="W272" i="20"/>
  <c r="W274" i="20"/>
  <c r="W276" i="20"/>
  <c r="W278" i="20"/>
  <c r="W280" i="20"/>
  <c r="W282" i="20"/>
  <c r="W284" i="20"/>
  <c r="W286" i="20"/>
  <c r="W288" i="20"/>
  <c r="W290" i="20"/>
  <c r="W292" i="20"/>
  <c r="W294" i="20"/>
  <c r="W296" i="20"/>
  <c r="W298" i="20"/>
  <c r="W300" i="20"/>
  <c r="W302" i="20"/>
  <c r="W304" i="20"/>
  <c r="W37" i="20"/>
  <c r="W39" i="20"/>
  <c r="W41" i="20"/>
  <c r="W43" i="20"/>
  <c r="W45" i="20"/>
  <c r="W47" i="20"/>
  <c r="W49" i="20"/>
  <c r="W51" i="20"/>
  <c r="W53" i="20"/>
  <c r="W55" i="20"/>
  <c r="W57" i="20"/>
  <c r="W59" i="20"/>
  <c r="W61" i="20"/>
  <c r="W63" i="20"/>
  <c r="W65" i="20"/>
  <c r="W67" i="20"/>
  <c r="W69" i="20"/>
  <c r="W71" i="20"/>
  <c r="W73" i="20"/>
  <c r="W75" i="20"/>
  <c r="W77" i="20"/>
  <c r="W79" i="20"/>
  <c r="W81" i="20"/>
  <c r="W83" i="20"/>
  <c r="W85" i="20"/>
  <c r="W87" i="20"/>
  <c r="W89" i="20"/>
  <c r="W91" i="20"/>
  <c r="W93" i="20"/>
  <c r="W95" i="20"/>
  <c r="W97" i="20"/>
  <c r="W99" i="20"/>
  <c r="W101" i="20"/>
  <c r="W103" i="20"/>
  <c r="W105" i="20"/>
  <c r="W107" i="20"/>
  <c r="W109" i="20"/>
  <c r="W111" i="20"/>
  <c r="W113" i="20"/>
  <c r="W115" i="20"/>
  <c r="W117" i="20"/>
  <c r="W119" i="20"/>
  <c r="W121" i="20"/>
  <c r="W123" i="20"/>
  <c r="W125" i="20"/>
  <c r="W127" i="20"/>
  <c r="W129" i="20"/>
  <c r="W131" i="20"/>
  <c r="W133" i="20"/>
  <c r="W135" i="20"/>
  <c r="W137" i="20"/>
  <c r="W139" i="20"/>
  <c r="W141" i="20"/>
  <c r="W143" i="20"/>
  <c r="W145" i="20"/>
  <c r="W147" i="20"/>
  <c r="W149" i="20"/>
  <c r="W151" i="20"/>
  <c r="W153" i="20"/>
  <c r="W155" i="20"/>
  <c r="W157" i="20"/>
  <c r="W159" i="20"/>
  <c r="W161" i="20"/>
  <c r="W163" i="20"/>
  <c r="W165" i="20"/>
  <c r="W167" i="20"/>
  <c r="W169" i="20"/>
  <c r="W171" i="20"/>
  <c r="W173" i="20"/>
  <c r="W175" i="20"/>
  <c r="W177" i="20"/>
  <c r="W179" i="20"/>
  <c r="W181" i="20"/>
  <c r="W183" i="20"/>
  <c r="W185" i="20"/>
  <c r="W187" i="20"/>
  <c r="W189" i="20"/>
  <c r="W191" i="20"/>
  <c r="W193" i="20"/>
  <c r="W195" i="20"/>
  <c r="W197" i="20"/>
  <c r="W199" i="20"/>
  <c r="W201" i="20"/>
  <c r="W203" i="20"/>
  <c r="W205" i="20"/>
  <c r="W207" i="20"/>
  <c r="W209" i="20"/>
  <c r="W211" i="20"/>
  <c r="W213" i="20"/>
  <c r="W215" i="20"/>
  <c r="W217" i="20"/>
  <c r="W219" i="20"/>
  <c r="W221" i="20"/>
  <c r="W223" i="20"/>
  <c r="W225" i="20"/>
  <c r="W227" i="20"/>
  <c r="W229" i="20"/>
  <c r="W231" i="20"/>
  <c r="W233" i="20"/>
  <c r="W235" i="20"/>
  <c r="W237" i="20"/>
  <c r="W239" i="20"/>
  <c r="W241" i="20"/>
  <c r="W243" i="20"/>
  <c r="W245" i="20"/>
  <c r="W247" i="20"/>
  <c r="W249" i="20"/>
  <c r="W251" i="20"/>
  <c r="W253" i="20"/>
  <c r="W255" i="20"/>
  <c r="W257" i="20"/>
  <c r="W259" i="20"/>
  <c r="W261" i="20"/>
  <c r="W263" i="20"/>
  <c r="W265" i="20"/>
  <c r="W267" i="20"/>
  <c r="W269" i="20"/>
  <c r="W271" i="20"/>
  <c r="W273" i="20"/>
  <c r="W275" i="20"/>
  <c r="W277" i="20"/>
  <c r="W279" i="20"/>
  <c r="W281" i="20"/>
  <c r="W283" i="20"/>
  <c r="W285" i="20"/>
  <c r="W287" i="20"/>
  <c r="W289" i="20"/>
  <c r="W291" i="20"/>
  <c r="W293" i="20"/>
  <c r="W295" i="20"/>
  <c r="W297" i="20"/>
  <c r="W299" i="20"/>
  <c r="W301" i="20"/>
  <c r="W303" i="20"/>
  <c r="X301" i="20" l="1"/>
  <c r="X297" i="20"/>
  <c r="X293" i="20"/>
  <c r="X289" i="20"/>
  <c r="X285" i="20"/>
  <c r="X281" i="20"/>
  <c r="X277" i="20"/>
  <c r="X273" i="20"/>
  <c r="X269" i="20"/>
  <c r="X265" i="20"/>
  <c r="X261" i="20"/>
  <c r="X257" i="20"/>
  <c r="X253" i="20"/>
  <c r="X249" i="20"/>
  <c r="X245" i="20"/>
  <c r="X241" i="20"/>
  <c r="X237" i="20"/>
  <c r="X233" i="20"/>
  <c r="X229" i="20"/>
  <c r="X225" i="20"/>
  <c r="X221" i="20"/>
  <c r="X217" i="20"/>
  <c r="X162" i="20"/>
  <c r="X154" i="20"/>
  <c r="X146" i="20"/>
  <c r="X138" i="20"/>
  <c r="X130" i="20"/>
  <c r="X122" i="20"/>
  <c r="X114" i="20"/>
  <c r="X106" i="20"/>
  <c r="X98" i="20"/>
  <c r="X90" i="20"/>
  <c r="X35" i="20"/>
  <c r="X31" i="20"/>
  <c r="X27" i="20"/>
  <c r="X23" i="20"/>
  <c r="X19" i="20"/>
  <c r="X32" i="20"/>
  <c r="X28" i="20"/>
  <c r="X24" i="20"/>
  <c r="X20" i="20"/>
  <c r="X16" i="20"/>
  <c r="X14" i="20"/>
  <c r="X10" i="20"/>
  <c r="X7" i="20"/>
  <c r="X12" i="20"/>
  <c r="X9" i="20"/>
  <c r="X303" i="20"/>
  <c r="X299" i="20"/>
  <c r="X295" i="20"/>
  <c r="X291" i="20"/>
  <c r="X287" i="20"/>
  <c r="X283" i="20"/>
  <c r="X279" i="20"/>
  <c r="X275" i="20"/>
  <c r="X271" i="20"/>
  <c r="X267" i="20"/>
  <c r="X263" i="20"/>
  <c r="X259" i="20"/>
  <c r="X255" i="20"/>
  <c r="X251" i="20"/>
  <c r="X247" i="20"/>
  <c r="X243" i="20"/>
  <c r="X239" i="20"/>
  <c r="X235" i="20"/>
  <c r="X231" i="20"/>
  <c r="X227" i="20"/>
  <c r="X223" i="20"/>
  <c r="X219" i="20"/>
  <c r="X168" i="20"/>
  <c r="X164" i="20"/>
  <c r="X160" i="20"/>
  <c r="X156" i="20"/>
  <c r="X152" i="20"/>
  <c r="X148" i="20"/>
  <c r="X144" i="20"/>
  <c r="X140" i="20"/>
  <c r="X136" i="20"/>
  <c r="X132" i="20"/>
  <c r="X128" i="20"/>
  <c r="X124" i="20"/>
  <c r="X120" i="20"/>
  <c r="X116" i="20"/>
  <c r="X112" i="20"/>
  <c r="X108" i="20"/>
  <c r="X104" i="20"/>
  <c r="X100" i="20"/>
  <c r="X96" i="20"/>
  <c r="X92" i="20"/>
  <c r="X88" i="20"/>
  <c r="X80" i="20"/>
  <c r="X76" i="20"/>
  <c r="X60" i="20"/>
  <c r="X44" i="20"/>
  <c r="X33" i="20"/>
  <c r="X29" i="20"/>
  <c r="X25" i="20"/>
  <c r="X21" i="20"/>
  <c r="X17" i="20"/>
  <c r="X34" i="20"/>
  <c r="X30" i="20"/>
  <c r="X26" i="20"/>
  <c r="X22" i="20"/>
  <c r="X18" i="20"/>
  <c r="X13" i="20"/>
  <c r="X8" i="20"/>
  <c r="W5" i="20"/>
  <c r="X11" i="20"/>
  <c r="W6" i="20"/>
  <c r="O301" i="20"/>
  <c r="O285" i="20"/>
  <c r="O269" i="20"/>
  <c r="O253" i="20"/>
  <c r="O237" i="20"/>
  <c r="O221" i="20"/>
  <c r="O297" i="20"/>
  <c r="O289" i="20"/>
  <c r="O281" i="20"/>
  <c r="O273" i="20"/>
  <c r="O265" i="20"/>
  <c r="O257" i="20"/>
  <c r="O249" i="20"/>
  <c r="O241" i="20"/>
  <c r="O233" i="20"/>
  <c r="O225" i="20"/>
  <c r="O217" i="20"/>
  <c r="X213" i="20"/>
  <c r="X209" i="20"/>
  <c r="X205" i="20"/>
  <c r="X201" i="20"/>
  <c r="X197" i="20"/>
  <c r="X193" i="20"/>
  <c r="X189" i="20"/>
  <c r="X185" i="20"/>
  <c r="X181" i="20"/>
  <c r="X177" i="20"/>
  <c r="X173" i="20"/>
  <c r="X169" i="20"/>
  <c r="X165" i="20"/>
  <c r="X161" i="20"/>
  <c r="X157" i="20"/>
  <c r="X153" i="20"/>
  <c r="X149" i="20"/>
  <c r="X145" i="20"/>
  <c r="X141" i="20"/>
  <c r="X137" i="20"/>
  <c r="X133" i="20"/>
  <c r="X129" i="20"/>
  <c r="X125" i="20"/>
  <c r="X121" i="20"/>
  <c r="X117" i="20"/>
  <c r="X113" i="20"/>
  <c r="X109" i="20"/>
  <c r="X105" i="20"/>
  <c r="X101" i="20"/>
  <c r="X97" i="20"/>
  <c r="X93" i="20"/>
  <c r="X89" i="20"/>
  <c r="X85" i="20"/>
  <c r="X81" i="20"/>
  <c r="X77" i="20"/>
  <c r="X73" i="20"/>
  <c r="X69" i="20"/>
  <c r="X65" i="20"/>
  <c r="X61" i="20"/>
  <c r="X57" i="20"/>
  <c r="X53" i="20"/>
  <c r="X49" i="20"/>
  <c r="X45" i="20"/>
  <c r="X41" i="20"/>
  <c r="X37" i="20"/>
  <c r="X216" i="20"/>
  <c r="X212" i="20"/>
  <c r="X208" i="20"/>
  <c r="X204" i="20"/>
  <c r="X200" i="20"/>
  <c r="X196" i="20"/>
  <c r="X192" i="20"/>
  <c r="X188" i="20"/>
  <c r="X184" i="20"/>
  <c r="X180" i="20"/>
  <c r="X176" i="20"/>
  <c r="X172" i="20"/>
  <c r="X215" i="20"/>
  <c r="X211" i="20"/>
  <c r="X207" i="20"/>
  <c r="X203" i="20"/>
  <c r="X199" i="20"/>
  <c r="X195" i="20"/>
  <c r="X191" i="20"/>
  <c r="X187" i="20"/>
  <c r="X183" i="20"/>
  <c r="X179" i="20"/>
  <c r="X175" i="20"/>
  <c r="X171" i="20"/>
  <c r="X167" i="20"/>
  <c r="X163" i="20"/>
  <c r="X159" i="20"/>
  <c r="X155" i="20"/>
  <c r="X151" i="20"/>
  <c r="X147" i="20"/>
  <c r="X143" i="20"/>
  <c r="X139" i="20"/>
  <c r="X135" i="20"/>
  <c r="X131" i="20"/>
  <c r="X127" i="20"/>
  <c r="X123" i="20"/>
  <c r="X119" i="20"/>
  <c r="X115" i="20"/>
  <c r="X111" i="20"/>
  <c r="X107" i="20"/>
  <c r="X103" i="20"/>
  <c r="X99" i="20"/>
  <c r="X95" i="20"/>
  <c r="X91" i="20"/>
  <c r="X87" i="20"/>
  <c r="X83" i="20"/>
  <c r="X79" i="20"/>
  <c r="X75" i="20"/>
  <c r="X71" i="20"/>
  <c r="X67" i="20"/>
  <c r="X63" i="20"/>
  <c r="X59" i="20"/>
  <c r="X55" i="20"/>
  <c r="X51" i="20"/>
  <c r="X47" i="20"/>
  <c r="X43" i="20"/>
  <c r="X39" i="20"/>
  <c r="X304" i="20"/>
  <c r="X302" i="20"/>
  <c r="X300" i="20"/>
  <c r="X298" i="20"/>
  <c r="X296" i="20"/>
  <c r="X294" i="20"/>
  <c r="X292" i="20"/>
  <c r="X290" i="20"/>
  <c r="X288" i="20"/>
  <c r="X286" i="20"/>
  <c r="X284" i="20"/>
  <c r="X282" i="20"/>
  <c r="X280" i="20"/>
  <c r="X278" i="20"/>
  <c r="X276" i="20"/>
  <c r="X274" i="20"/>
  <c r="X272" i="20"/>
  <c r="X270" i="20"/>
  <c r="X268" i="20"/>
  <c r="X266" i="20"/>
  <c r="X264" i="20"/>
  <c r="X262" i="20"/>
  <c r="X260" i="20"/>
  <c r="X258" i="20"/>
  <c r="X256" i="20"/>
  <c r="X254" i="20"/>
  <c r="X252" i="20"/>
  <c r="X250" i="20"/>
  <c r="X248" i="20"/>
  <c r="X246" i="20"/>
  <c r="X244" i="20"/>
  <c r="X242" i="20"/>
  <c r="X240" i="20"/>
  <c r="X238" i="20"/>
  <c r="X236" i="20"/>
  <c r="X234" i="20"/>
  <c r="X232" i="20"/>
  <c r="X230" i="20"/>
  <c r="X228" i="20"/>
  <c r="X226" i="20"/>
  <c r="X224" i="20"/>
  <c r="X222" i="20"/>
  <c r="X220" i="20"/>
  <c r="X218" i="20"/>
  <c r="X214" i="20"/>
  <c r="X210" i="20"/>
  <c r="X206" i="20"/>
  <c r="X202" i="20"/>
  <c r="X198" i="20"/>
  <c r="X194" i="20"/>
  <c r="X190" i="20"/>
  <c r="X186" i="20"/>
  <c r="X182" i="20"/>
  <c r="X178" i="20"/>
  <c r="X174" i="20"/>
  <c r="X170" i="20"/>
  <c r="X166" i="20"/>
  <c r="X158" i="20"/>
  <c r="X150" i="20"/>
  <c r="X142" i="20"/>
  <c r="X134" i="20"/>
  <c r="X126" i="20"/>
  <c r="X118" i="20"/>
  <c r="X110" i="20"/>
  <c r="X102" i="20"/>
  <c r="X94" i="20"/>
  <c r="X86" i="20"/>
  <c r="X84" i="20"/>
  <c r="X82" i="20"/>
  <c r="X78" i="20"/>
  <c r="X74" i="20"/>
  <c r="X72" i="20"/>
  <c r="X70" i="20"/>
  <c r="X68" i="20"/>
  <c r="X66" i="20"/>
  <c r="X64" i="20"/>
  <c r="X62" i="20"/>
  <c r="X58" i="20"/>
  <c r="X56" i="20"/>
  <c r="X54" i="20"/>
  <c r="X52" i="20"/>
  <c r="X50" i="20"/>
  <c r="X48" i="20"/>
  <c r="X46" i="20"/>
  <c r="X42" i="20"/>
  <c r="X40" i="20"/>
  <c r="X38" i="20"/>
  <c r="X36" i="20"/>
  <c r="W15" i="20"/>
  <c r="Y225" i="20" l="1"/>
  <c r="P225" i="20"/>
  <c r="Q225" i="20" s="1"/>
  <c r="R225" i="20" s="1"/>
  <c r="Y241" i="20"/>
  <c r="P241" i="20"/>
  <c r="Q241" i="20" s="1"/>
  <c r="R241" i="20" s="1"/>
  <c r="Y257" i="20"/>
  <c r="P257" i="20"/>
  <c r="Y273" i="20"/>
  <c r="P273" i="20"/>
  <c r="Y289" i="20"/>
  <c r="P289" i="20"/>
  <c r="Q289" i="20" s="1"/>
  <c r="R289" i="20" s="1"/>
  <c r="Y237" i="20"/>
  <c r="P237" i="20"/>
  <c r="Q237" i="20" s="1"/>
  <c r="R237" i="20" s="1"/>
  <c r="Y269" i="20"/>
  <c r="P269" i="20"/>
  <c r="Q269" i="20" s="1"/>
  <c r="R269" i="20" s="1"/>
  <c r="Y301" i="20"/>
  <c r="P301" i="20"/>
  <c r="Q301" i="20" s="1"/>
  <c r="R301" i="20" s="1"/>
  <c r="Y217" i="20"/>
  <c r="P217" i="20"/>
  <c r="Q217" i="20" s="1"/>
  <c r="R217" i="20" s="1"/>
  <c r="Y233" i="20"/>
  <c r="P233" i="20"/>
  <c r="Y249" i="20"/>
  <c r="P249" i="20"/>
  <c r="Q249" i="20" s="1"/>
  <c r="R249" i="20" s="1"/>
  <c r="Y265" i="20"/>
  <c r="P265" i="20"/>
  <c r="Q265" i="20" s="1"/>
  <c r="R265" i="20" s="1"/>
  <c r="Y281" i="20"/>
  <c r="P281" i="20"/>
  <c r="Q281" i="20" s="1"/>
  <c r="R281" i="20" s="1"/>
  <c r="Y297" i="20"/>
  <c r="P297" i="20"/>
  <c r="Y221" i="20"/>
  <c r="P221" i="20"/>
  <c r="Y253" i="20"/>
  <c r="P253" i="20"/>
  <c r="Y285" i="20"/>
  <c r="P285" i="20"/>
  <c r="X15" i="20"/>
  <c r="X6" i="20"/>
  <c r="O11" i="20"/>
  <c r="X5" i="20"/>
  <c r="O8" i="20"/>
  <c r="O13" i="20"/>
  <c r="O18" i="20"/>
  <c r="O22" i="20"/>
  <c r="O26" i="20"/>
  <c r="O30" i="20"/>
  <c r="O34" i="20"/>
  <c r="O17" i="20"/>
  <c r="O21" i="20"/>
  <c r="O25" i="20"/>
  <c r="O29" i="20"/>
  <c r="O33" i="20"/>
  <c r="O44" i="20"/>
  <c r="O60" i="20"/>
  <c r="O76" i="20"/>
  <c r="O80" i="20"/>
  <c r="O88" i="20"/>
  <c r="O92" i="20"/>
  <c r="O96" i="20"/>
  <c r="O100" i="20"/>
  <c r="O104" i="20"/>
  <c r="O108" i="20"/>
  <c r="O112" i="20"/>
  <c r="O116" i="20"/>
  <c r="O120" i="20"/>
  <c r="O124" i="20"/>
  <c r="O128" i="20"/>
  <c r="O132" i="20"/>
  <c r="O136" i="20"/>
  <c r="O140" i="20"/>
  <c r="O144" i="20"/>
  <c r="O148" i="20"/>
  <c r="O152" i="20"/>
  <c r="O156" i="20"/>
  <c r="O160" i="20"/>
  <c r="O164" i="20"/>
  <c r="O168" i="20"/>
  <c r="O219" i="20"/>
  <c r="O223" i="20"/>
  <c r="O227" i="20"/>
  <c r="O231" i="20"/>
  <c r="O235" i="20"/>
  <c r="O239" i="20"/>
  <c r="O243" i="20"/>
  <c r="O247" i="20"/>
  <c r="O251" i="20"/>
  <c r="O255" i="20"/>
  <c r="O259" i="20"/>
  <c r="O263" i="20"/>
  <c r="O267" i="20"/>
  <c r="O271" i="20"/>
  <c r="O275" i="20"/>
  <c r="O279" i="20"/>
  <c r="O283" i="20"/>
  <c r="O287" i="20"/>
  <c r="O291" i="20"/>
  <c r="O295" i="20"/>
  <c r="O299" i="20"/>
  <c r="O303" i="20"/>
  <c r="O9" i="20"/>
  <c r="O12" i="20"/>
  <c r="O7" i="20"/>
  <c r="O10" i="20"/>
  <c r="O14" i="20"/>
  <c r="O16" i="20"/>
  <c r="O20" i="20"/>
  <c r="O24" i="20"/>
  <c r="O28" i="20"/>
  <c r="O32" i="20"/>
  <c r="O19" i="20"/>
  <c r="O23" i="20"/>
  <c r="O27" i="20"/>
  <c r="O31" i="20"/>
  <c r="O35" i="20"/>
  <c r="O90" i="20"/>
  <c r="O98" i="20"/>
  <c r="O106" i="20"/>
  <c r="O114" i="20"/>
  <c r="O122" i="20"/>
  <c r="O130" i="20"/>
  <c r="O138" i="20"/>
  <c r="O146" i="20"/>
  <c r="O154" i="20"/>
  <c r="O162" i="20"/>
  <c r="O229" i="20"/>
  <c r="O245" i="20"/>
  <c r="O261" i="20"/>
  <c r="O277" i="20"/>
  <c r="O293" i="20"/>
  <c r="Z225" i="20"/>
  <c r="O218" i="20"/>
  <c r="O222" i="20"/>
  <c r="O226" i="20"/>
  <c r="O230" i="20"/>
  <c r="O234" i="20"/>
  <c r="O238" i="20"/>
  <c r="O242" i="20"/>
  <c r="O246" i="20"/>
  <c r="O250" i="20"/>
  <c r="O254" i="20"/>
  <c r="O258" i="20"/>
  <c r="O262" i="20"/>
  <c r="O266" i="20"/>
  <c r="O270" i="20"/>
  <c r="O274" i="20"/>
  <c r="O278" i="20"/>
  <c r="O282" i="20"/>
  <c r="O286" i="20"/>
  <c r="O290" i="20"/>
  <c r="O294" i="20"/>
  <c r="O298" i="20"/>
  <c r="O302" i="20"/>
  <c r="O172" i="20"/>
  <c r="O176" i="20"/>
  <c r="O180" i="20"/>
  <c r="O184" i="20"/>
  <c r="O188" i="20"/>
  <c r="O192" i="20"/>
  <c r="O196" i="20"/>
  <c r="O200" i="20"/>
  <c r="O204" i="20"/>
  <c r="O208" i="20"/>
  <c r="O212" i="20"/>
  <c r="O216" i="20"/>
  <c r="O36" i="20"/>
  <c r="O38" i="20"/>
  <c r="O40" i="20"/>
  <c r="O42" i="20"/>
  <c r="O46" i="20"/>
  <c r="O48" i="20"/>
  <c r="O50" i="20"/>
  <c r="O52" i="20"/>
  <c r="O54" i="20"/>
  <c r="O56" i="20"/>
  <c r="O58" i="20"/>
  <c r="O62" i="20"/>
  <c r="O64" i="20"/>
  <c r="O66" i="20"/>
  <c r="O68" i="20"/>
  <c r="O70" i="20"/>
  <c r="O72" i="20"/>
  <c r="O74" i="20"/>
  <c r="O78" i="20"/>
  <c r="O82" i="20"/>
  <c r="O84" i="20"/>
  <c r="O86" i="20"/>
  <c r="O94" i="20"/>
  <c r="O102" i="20"/>
  <c r="O110" i="20"/>
  <c r="O118" i="20"/>
  <c r="O126" i="20"/>
  <c r="O134" i="20"/>
  <c r="O142" i="20"/>
  <c r="O150" i="20"/>
  <c r="O158" i="20"/>
  <c r="O166" i="20"/>
  <c r="O170" i="20"/>
  <c r="O174" i="20"/>
  <c r="O178" i="20"/>
  <c r="O182" i="20"/>
  <c r="O186" i="20"/>
  <c r="O190" i="20"/>
  <c r="O194" i="20"/>
  <c r="O198" i="20"/>
  <c r="O202" i="20"/>
  <c r="O206" i="20"/>
  <c r="O210" i="20"/>
  <c r="O214" i="20"/>
  <c r="O220" i="20"/>
  <c r="O224" i="20"/>
  <c r="O228" i="20"/>
  <c r="O232" i="20"/>
  <c r="O236" i="20"/>
  <c r="O240" i="20"/>
  <c r="O244" i="20"/>
  <c r="O248" i="20"/>
  <c r="O252" i="20"/>
  <c r="O256" i="20"/>
  <c r="O260" i="20"/>
  <c r="O264" i="20"/>
  <c r="O268" i="20"/>
  <c r="O272" i="20"/>
  <c r="O276" i="20"/>
  <c r="O280" i="20"/>
  <c r="O284" i="20"/>
  <c r="O288" i="20"/>
  <c r="O292" i="20"/>
  <c r="O296" i="20"/>
  <c r="O300" i="20"/>
  <c r="O304" i="20"/>
  <c r="O39" i="20"/>
  <c r="O43" i="20"/>
  <c r="O47" i="20"/>
  <c r="O51" i="20"/>
  <c r="O55" i="20"/>
  <c r="O59" i="20"/>
  <c r="O63" i="20"/>
  <c r="O67" i="20"/>
  <c r="O71" i="20"/>
  <c r="O75" i="20"/>
  <c r="O79" i="20"/>
  <c r="O83" i="20"/>
  <c r="O87" i="20"/>
  <c r="O91" i="20"/>
  <c r="O95" i="20"/>
  <c r="O99" i="20"/>
  <c r="O103" i="20"/>
  <c r="O107" i="20"/>
  <c r="O111" i="20"/>
  <c r="O115" i="20"/>
  <c r="O119" i="20"/>
  <c r="O123" i="20"/>
  <c r="O127" i="20"/>
  <c r="O131" i="20"/>
  <c r="O135" i="20"/>
  <c r="O139" i="20"/>
  <c r="O143" i="20"/>
  <c r="O147" i="20"/>
  <c r="O151" i="20"/>
  <c r="O155" i="20"/>
  <c r="O159" i="20"/>
  <c r="O163" i="20"/>
  <c r="O167" i="20"/>
  <c r="O171" i="20"/>
  <c r="O175" i="20"/>
  <c r="O179" i="20"/>
  <c r="O183" i="20"/>
  <c r="O187" i="20"/>
  <c r="O191" i="20"/>
  <c r="O195" i="20"/>
  <c r="O199" i="20"/>
  <c r="O203" i="20"/>
  <c r="O207" i="20"/>
  <c r="O211" i="20"/>
  <c r="O215" i="20"/>
  <c r="O37" i="20"/>
  <c r="O41" i="20"/>
  <c r="O45" i="20"/>
  <c r="O49" i="20"/>
  <c r="O53" i="20"/>
  <c r="O57" i="20"/>
  <c r="O61" i="20"/>
  <c r="O65" i="20"/>
  <c r="O69" i="20"/>
  <c r="O73" i="20"/>
  <c r="O77" i="20"/>
  <c r="O81" i="20"/>
  <c r="O85" i="20"/>
  <c r="O89" i="20"/>
  <c r="O93" i="20"/>
  <c r="O97" i="20"/>
  <c r="O101" i="20"/>
  <c r="O105" i="20"/>
  <c r="O109" i="20"/>
  <c r="O113" i="20"/>
  <c r="O117" i="20"/>
  <c r="O121" i="20"/>
  <c r="O125" i="20"/>
  <c r="O129" i="20"/>
  <c r="O133" i="20"/>
  <c r="O137" i="20"/>
  <c r="O141" i="20"/>
  <c r="O145" i="20"/>
  <c r="O149" i="20"/>
  <c r="O153" i="20"/>
  <c r="O157" i="20"/>
  <c r="O161" i="20"/>
  <c r="O165" i="20"/>
  <c r="O169" i="20"/>
  <c r="O173" i="20"/>
  <c r="O177" i="20"/>
  <c r="O181" i="20"/>
  <c r="O185" i="20"/>
  <c r="O189" i="20"/>
  <c r="O193" i="20"/>
  <c r="O197" i="20"/>
  <c r="O201" i="20"/>
  <c r="O205" i="20"/>
  <c r="O209" i="20"/>
  <c r="O213" i="20"/>
  <c r="Z301" i="20" l="1"/>
  <c r="Z289" i="20"/>
  <c r="Z237" i="20"/>
  <c r="Z241" i="20"/>
  <c r="Q285" i="20"/>
  <c r="R285" i="20" s="1"/>
  <c r="Z285" i="20"/>
  <c r="Q253" i="20"/>
  <c r="R253" i="20" s="1"/>
  <c r="Z253" i="20"/>
  <c r="Q221" i="20"/>
  <c r="R221" i="20" s="1"/>
  <c r="Z221" i="20"/>
  <c r="Q297" i="20"/>
  <c r="R297" i="20" s="1"/>
  <c r="Z297" i="20"/>
  <c r="Q233" i="20"/>
  <c r="R233" i="20" s="1"/>
  <c r="Z233" i="20"/>
  <c r="Q273" i="20"/>
  <c r="R273" i="20" s="1"/>
  <c r="Z273" i="20"/>
  <c r="Q257" i="20"/>
  <c r="R257" i="20" s="1"/>
  <c r="Z257" i="20"/>
  <c r="Z269" i="20"/>
  <c r="Z265" i="20"/>
  <c r="Y213" i="20"/>
  <c r="P213" i="20"/>
  <c r="Y205" i="20"/>
  <c r="P205" i="20"/>
  <c r="Y189" i="20"/>
  <c r="P189" i="20"/>
  <c r="Y173" i="20"/>
  <c r="P173" i="20"/>
  <c r="Y165" i="20"/>
  <c r="P165" i="20"/>
  <c r="Y157" i="20"/>
  <c r="P157" i="20"/>
  <c r="Y141" i="20"/>
  <c r="P141" i="20"/>
  <c r="Y133" i="20"/>
  <c r="P133" i="20"/>
  <c r="Y117" i="20"/>
  <c r="P117" i="20"/>
  <c r="Y109" i="20"/>
  <c r="P109" i="20"/>
  <c r="Y101" i="20"/>
  <c r="P101" i="20"/>
  <c r="Y93" i="20"/>
  <c r="P93" i="20"/>
  <c r="Y77" i="20"/>
  <c r="P77" i="20"/>
  <c r="Y69" i="20"/>
  <c r="P69" i="20"/>
  <c r="Y61" i="20"/>
  <c r="P61" i="20"/>
  <c r="Y53" i="20"/>
  <c r="P53" i="20"/>
  <c r="Y45" i="20"/>
  <c r="P45" i="20"/>
  <c r="Y37" i="20"/>
  <c r="P37" i="20"/>
  <c r="Y215" i="20"/>
  <c r="P215" i="20"/>
  <c r="Q215" i="20" s="1"/>
  <c r="R215" i="20" s="1"/>
  <c r="Y199" i="20"/>
  <c r="P199" i="20"/>
  <c r="Q199" i="20" s="1"/>
  <c r="R199" i="20" s="1"/>
  <c r="Y191" i="20"/>
  <c r="P191" i="20"/>
  <c r="Q191" i="20" s="1"/>
  <c r="R191" i="20" s="1"/>
  <c r="Y183" i="20"/>
  <c r="P183" i="20"/>
  <c r="Q183" i="20" s="1"/>
  <c r="R183" i="20" s="1"/>
  <c r="Y167" i="20"/>
  <c r="P167" i="20"/>
  <c r="Q167" i="20" s="1"/>
  <c r="R167" i="20" s="1"/>
  <c r="Y159" i="20"/>
  <c r="P159" i="20"/>
  <c r="Q159" i="20" s="1"/>
  <c r="R159" i="20" s="1"/>
  <c r="Y151" i="20"/>
  <c r="P151" i="20"/>
  <c r="Q151" i="20" s="1"/>
  <c r="R151" i="20" s="1"/>
  <c r="Y135" i="20"/>
  <c r="P135" i="20"/>
  <c r="Q135" i="20" s="1"/>
  <c r="R135" i="20" s="1"/>
  <c r="Y127" i="20"/>
  <c r="P127" i="20"/>
  <c r="Q127" i="20" s="1"/>
  <c r="R127" i="20" s="1"/>
  <c r="Y119" i="20"/>
  <c r="P119" i="20"/>
  <c r="Q119" i="20" s="1"/>
  <c r="R119" i="20" s="1"/>
  <c r="Y103" i="20"/>
  <c r="P103" i="20"/>
  <c r="Q103" i="20" s="1"/>
  <c r="R103" i="20" s="1"/>
  <c r="Y95" i="20"/>
  <c r="P95" i="20"/>
  <c r="Q95" i="20" s="1"/>
  <c r="R95" i="20" s="1"/>
  <c r="Y87" i="20"/>
  <c r="P87" i="20"/>
  <c r="Q87" i="20" s="1"/>
  <c r="R87" i="20" s="1"/>
  <c r="Y71" i="20"/>
  <c r="P71" i="20"/>
  <c r="Q71" i="20" s="1"/>
  <c r="R71" i="20" s="1"/>
  <c r="Y63" i="20"/>
  <c r="P63" i="20"/>
  <c r="Q63" i="20" s="1"/>
  <c r="R63" i="20" s="1"/>
  <c r="Y47" i="20"/>
  <c r="P47" i="20"/>
  <c r="Q47" i="20" s="1"/>
  <c r="R47" i="20" s="1"/>
  <c r="Y39" i="20"/>
  <c r="P39" i="20"/>
  <c r="Q39" i="20" s="1"/>
  <c r="R39" i="20" s="1"/>
  <c r="Y304" i="20"/>
  <c r="P304" i="20"/>
  <c r="Q304" i="20" s="1"/>
  <c r="R304" i="20" s="1"/>
  <c r="Y296" i="20"/>
  <c r="P296" i="20"/>
  <c r="Q296" i="20" s="1"/>
  <c r="R296" i="20" s="1"/>
  <c r="Y288" i="20"/>
  <c r="P288" i="20"/>
  <c r="Q288" i="20" s="1"/>
  <c r="R288" i="20" s="1"/>
  <c r="Y272" i="20"/>
  <c r="P272" i="20"/>
  <c r="Q272" i="20" s="1"/>
  <c r="R272" i="20" s="1"/>
  <c r="Y264" i="20"/>
  <c r="P264" i="20"/>
  <c r="Q264" i="20" s="1"/>
  <c r="R264" i="20" s="1"/>
  <c r="Y256" i="20"/>
  <c r="P256" i="20"/>
  <c r="Q256" i="20" s="1"/>
  <c r="R256" i="20" s="1"/>
  <c r="Y248" i="20"/>
  <c r="P248" i="20"/>
  <c r="Q248" i="20" s="1"/>
  <c r="R248" i="20" s="1"/>
  <c r="Y240" i="20"/>
  <c r="P240" i="20"/>
  <c r="Q240" i="20" s="1"/>
  <c r="R240" i="20" s="1"/>
  <c r="Y224" i="20"/>
  <c r="P224" i="20"/>
  <c r="Q224" i="20" s="1"/>
  <c r="R224" i="20" s="1"/>
  <c r="Y214" i="20"/>
  <c r="P214" i="20"/>
  <c r="Q214" i="20" s="1"/>
  <c r="R214" i="20" s="1"/>
  <c r="Y206" i="20"/>
  <c r="P206" i="20"/>
  <c r="Q206" i="20" s="1"/>
  <c r="R206" i="20" s="1"/>
  <c r="Y198" i="20"/>
  <c r="P198" i="20"/>
  <c r="Q198" i="20" s="1"/>
  <c r="R198" i="20" s="1"/>
  <c r="Y190" i="20"/>
  <c r="P190" i="20"/>
  <c r="Q190" i="20" s="1"/>
  <c r="R190" i="20" s="1"/>
  <c r="Y182" i="20"/>
  <c r="P182" i="20"/>
  <c r="Q182" i="20" s="1"/>
  <c r="R182" i="20" s="1"/>
  <c r="Y174" i="20"/>
  <c r="P174" i="20"/>
  <c r="Q174" i="20" s="1"/>
  <c r="R174" i="20" s="1"/>
  <c r="Y166" i="20"/>
  <c r="P166" i="20"/>
  <c r="Q166" i="20" s="1"/>
  <c r="R166" i="20" s="1"/>
  <c r="Y134" i="20"/>
  <c r="P134" i="20"/>
  <c r="Q134" i="20" s="1"/>
  <c r="R134" i="20" s="1"/>
  <c r="Y118" i="20"/>
  <c r="P118" i="20"/>
  <c r="Q118" i="20" s="1"/>
  <c r="R118" i="20" s="1"/>
  <c r="Y102" i="20"/>
  <c r="P102" i="20"/>
  <c r="Q102" i="20" s="1"/>
  <c r="R102" i="20" s="1"/>
  <c r="Y86" i="20"/>
  <c r="P86" i="20"/>
  <c r="Q86" i="20" s="1"/>
  <c r="R86" i="20" s="1"/>
  <c r="Y82" i="20"/>
  <c r="P82" i="20"/>
  <c r="Q82" i="20" s="1"/>
  <c r="R82" i="20" s="1"/>
  <c r="Y74" i="20"/>
  <c r="P74" i="20"/>
  <c r="Q74" i="20" s="1"/>
  <c r="R74" i="20" s="1"/>
  <c r="Y70" i="20"/>
  <c r="P70" i="20"/>
  <c r="Q70" i="20" s="1"/>
  <c r="R70" i="20" s="1"/>
  <c r="Y66" i="20"/>
  <c r="P66" i="20"/>
  <c r="Q66" i="20" s="1"/>
  <c r="R66" i="20" s="1"/>
  <c r="Y62" i="20"/>
  <c r="P62" i="20"/>
  <c r="Q62" i="20" s="1"/>
  <c r="R62" i="20" s="1"/>
  <c r="Y56" i="20"/>
  <c r="P56" i="20"/>
  <c r="Q56" i="20" s="1"/>
  <c r="R56" i="20" s="1"/>
  <c r="Y52" i="20"/>
  <c r="P52" i="20"/>
  <c r="Q52" i="20" s="1"/>
  <c r="R52" i="20" s="1"/>
  <c r="Y48" i="20"/>
  <c r="P48" i="20"/>
  <c r="Q48" i="20" s="1"/>
  <c r="R48" i="20" s="1"/>
  <c r="Y42" i="20"/>
  <c r="P42" i="20"/>
  <c r="Q42" i="20" s="1"/>
  <c r="R42" i="20" s="1"/>
  <c r="Y38" i="20"/>
  <c r="P38" i="20"/>
  <c r="Q38" i="20" s="1"/>
  <c r="R38" i="20" s="1"/>
  <c r="Y209" i="20"/>
  <c r="P209" i="20"/>
  <c r="Q209" i="20" s="1"/>
  <c r="R209" i="20" s="1"/>
  <c r="Y201" i="20"/>
  <c r="P201" i="20"/>
  <c r="Q201" i="20" s="1"/>
  <c r="R201" i="20" s="1"/>
  <c r="Y193" i="20"/>
  <c r="P193" i="20"/>
  <c r="Q193" i="20" s="1"/>
  <c r="R193" i="20" s="1"/>
  <c r="Y185" i="20"/>
  <c r="P185" i="20"/>
  <c r="Q185" i="20" s="1"/>
  <c r="R185" i="20" s="1"/>
  <c r="Y177" i="20"/>
  <c r="P177" i="20"/>
  <c r="Q177" i="20" s="1"/>
  <c r="R177" i="20" s="1"/>
  <c r="Y169" i="20"/>
  <c r="P169" i="20"/>
  <c r="Q169" i="20" s="1"/>
  <c r="R169" i="20" s="1"/>
  <c r="Y161" i="20"/>
  <c r="P161" i="20"/>
  <c r="Q161" i="20" s="1"/>
  <c r="R161" i="20" s="1"/>
  <c r="Y153" i="20"/>
  <c r="P153" i="20"/>
  <c r="Q153" i="20" s="1"/>
  <c r="R153" i="20" s="1"/>
  <c r="Y145" i="20"/>
  <c r="P145" i="20"/>
  <c r="Q145" i="20" s="1"/>
  <c r="R145" i="20" s="1"/>
  <c r="Y137" i="20"/>
  <c r="P137" i="20"/>
  <c r="Q137" i="20" s="1"/>
  <c r="R137" i="20" s="1"/>
  <c r="Y129" i="20"/>
  <c r="P129" i="20"/>
  <c r="Q129" i="20" s="1"/>
  <c r="R129" i="20" s="1"/>
  <c r="Y121" i="20"/>
  <c r="P121" i="20"/>
  <c r="Q121" i="20" s="1"/>
  <c r="R121" i="20" s="1"/>
  <c r="Y113" i="20"/>
  <c r="P113" i="20"/>
  <c r="Q113" i="20" s="1"/>
  <c r="R113" i="20" s="1"/>
  <c r="Y105" i="20"/>
  <c r="P105" i="20"/>
  <c r="Q105" i="20" s="1"/>
  <c r="R105" i="20" s="1"/>
  <c r="Y97" i="20"/>
  <c r="P97" i="20"/>
  <c r="Q97" i="20" s="1"/>
  <c r="R97" i="20" s="1"/>
  <c r="Y89" i="20"/>
  <c r="P89" i="20"/>
  <c r="Q89" i="20" s="1"/>
  <c r="R89" i="20" s="1"/>
  <c r="Y81" i="20"/>
  <c r="P81" i="20"/>
  <c r="Q81" i="20" s="1"/>
  <c r="R81" i="20" s="1"/>
  <c r="Y73" i="20"/>
  <c r="P73" i="20"/>
  <c r="Q73" i="20" s="1"/>
  <c r="R73" i="20" s="1"/>
  <c r="Y65" i="20"/>
  <c r="P65" i="20"/>
  <c r="Q65" i="20" s="1"/>
  <c r="R65" i="20" s="1"/>
  <c r="Y57" i="20"/>
  <c r="P57" i="20"/>
  <c r="Q57" i="20" s="1"/>
  <c r="R57" i="20" s="1"/>
  <c r="Y49" i="20"/>
  <c r="P49" i="20"/>
  <c r="Q49" i="20" s="1"/>
  <c r="R49" i="20" s="1"/>
  <c r="Y41" i="20"/>
  <c r="P41" i="20"/>
  <c r="Q41" i="20" s="1"/>
  <c r="R41" i="20" s="1"/>
  <c r="Y211" i="20"/>
  <c r="P211" i="20"/>
  <c r="Y203" i="20"/>
  <c r="P203" i="20"/>
  <c r="Y195" i="20"/>
  <c r="P195" i="20"/>
  <c r="Y187" i="20"/>
  <c r="P187" i="20"/>
  <c r="Y179" i="20"/>
  <c r="P179" i="20"/>
  <c r="Y171" i="20"/>
  <c r="P171" i="20"/>
  <c r="Y163" i="20"/>
  <c r="P163" i="20"/>
  <c r="Y155" i="20"/>
  <c r="P155" i="20"/>
  <c r="Y147" i="20"/>
  <c r="P147" i="20"/>
  <c r="Y139" i="20"/>
  <c r="P139" i="20"/>
  <c r="Y131" i="20"/>
  <c r="P131" i="20"/>
  <c r="Y123" i="20"/>
  <c r="P123" i="20"/>
  <c r="Y115" i="20"/>
  <c r="P115" i="20"/>
  <c r="Y107" i="20"/>
  <c r="P107" i="20"/>
  <c r="Q107" i="20" s="1"/>
  <c r="R107" i="20" s="1"/>
  <c r="Y99" i="20"/>
  <c r="P99" i="20"/>
  <c r="Q99" i="20" s="1"/>
  <c r="R99" i="20" s="1"/>
  <c r="Y91" i="20"/>
  <c r="P91" i="20"/>
  <c r="Q91" i="20" s="1"/>
  <c r="R91" i="20" s="1"/>
  <c r="Y83" i="20"/>
  <c r="P83" i="20"/>
  <c r="Q83" i="20" s="1"/>
  <c r="R83" i="20" s="1"/>
  <c r="Y75" i="20"/>
  <c r="P75" i="20"/>
  <c r="Q75" i="20" s="1"/>
  <c r="R75" i="20" s="1"/>
  <c r="Y67" i="20"/>
  <c r="P67" i="20"/>
  <c r="Q67" i="20" s="1"/>
  <c r="R67" i="20" s="1"/>
  <c r="Y59" i="20"/>
  <c r="P59" i="20"/>
  <c r="Q59" i="20" s="1"/>
  <c r="R59" i="20" s="1"/>
  <c r="Y51" i="20"/>
  <c r="P51" i="20"/>
  <c r="Q51" i="20" s="1"/>
  <c r="R51" i="20" s="1"/>
  <c r="Y43" i="20"/>
  <c r="P43" i="20"/>
  <c r="Q43" i="20" s="1"/>
  <c r="R43" i="20" s="1"/>
  <c r="Y300" i="20"/>
  <c r="P300" i="20"/>
  <c r="Q300" i="20" s="1"/>
  <c r="R300" i="20" s="1"/>
  <c r="Y292" i="20"/>
  <c r="P292" i="20"/>
  <c r="Q292" i="20" s="1"/>
  <c r="R292" i="20" s="1"/>
  <c r="Y284" i="20"/>
  <c r="P284" i="20"/>
  <c r="Q284" i="20" s="1"/>
  <c r="R284" i="20" s="1"/>
  <c r="Y276" i="20"/>
  <c r="P276" i="20"/>
  <c r="Q276" i="20" s="1"/>
  <c r="R276" i="20" s="1"/>
  <c r="Y268" i="20"/>
  <c r="P268" i="20"/>
  <c r="Q268" i="20" s="1"/>
  <c r="R268" i="20" s="1"/>
  <c r="Y260" i="20"/>
  <c r="P260" i="20"/>
  <c r="Q260" i="20" s="1"/>
  <c r="R260" i="20" s="1"/>
  <c r="Y252" i="20"/>
  <c r="P252" i="20"/>
  <c r="Q252" i="20" s="1"/>
  <c r="R252" i="20" s="1"/>
  <c r="Y244" i="20"/>
  <c r="P244" i="20"/>
  <c r="Q244" i="20" s="1"/>
  <c r="R244" i="20" s="1"/>
  <c r="Y236" i="20"/>
  <c r="P236" i="20"/>
  <c r="Q236" i="20" s="1"/>
  <c r="R236" i="20" s="1"/>
  <c r="Y228" i="20"/>
  <c r="P228" i="20"/>
  <c r="Q228" i="20" s="1"/>
  <c r="R228" i="20" s="1"/>
  <c r="Y220" i="20"/>
  <c r="P220" i="20"/>
  <c r="Q220" i="20" s="1"/>
  <c r="R220" i="20" s="1"/>
  <c r="Y210" i="20"/>
  <c r="P210" i="20"/>
  <c r="Q210" i="20" s="1"/>
  <c r="R210" i="20" s="1"/>
  <c r="Y202" i="20"/>
  <c r="P202" i="20"/>
  <c r="Q202" i="20" s="1"/>
  <c r="R202" i="20" s="1"/>
  <c r="Y194" i="20"/>
  <c r="P194" i="20"/>
  <c r="Q194" i="20" s="1"/>
  <c r="R194" i="20" s="1"/>
  <c r="Y186" i="20"/>
  <c r="P186" i="20"/>
  <c r="Q186" i="20" s="1"/>
  <c r="R186" i="20" s="1"/>
  <c r="Y178" i="20"/>
  <c r="P178" i="20"/>
  <c r="Q178" i="20" s="1"/>
  <c r="R178" i="20" s="1"/>
  <c r="Y170" i="20"/>
  <c r="P170" i="20"/>
  <c r="Q170" i="20" s="1"/>
  <c r="R170" i="20" s="1"/>
  <c r="Y158" i="20"/>
  <c r="P158" i="20"/>
  <c r="Q158" i="20" s="1"/>
  <c r="R158" i="20" s="1"/>
  <c r="Y142" i="20"/>
  <c r="P142" i="20"/>
  <c r="Q142" i="20" s="1"/>
  <c r="R142" i="20" s="1"/>
  <c r="Y126" i="20"/>
  <c r="P126" i="20"/>
  <c r="Q126" i="20" s="1"/>
  <c r="R126" i="20" s="1"/>
  <c r="Y110" i="20"/>
  <c r="P110" i="20"/>
  <c r="Q110" i="20" s="1"/>
  <c r="R110" i="20" s="1"/>
  <c r="Y94" i="20"/>
  <c r="P94" i="20"/>
  <c r="Q94" i="20" s="1"/>
  <c r="R94" i="20" s="1"/>
  <c r="Y84" i="20"/>
  <c r="P84" i="20"/>
  <c r="Q84" i="20" s="1"/>
  <c r="R84" i="20" s="1"/>
  <c r="Y78" i="20"/>
  <c r="P78" i="20"/>
  <c r="Q78" i="20" s="1"/>
  <c r="R78" i="20" s="1"/>
  <c r="Y72" i="20"/>
  <c r="P72" i="20"/>
  <c r="Q72" i="20" s="1"/>
  <c r="R72" i="20" s="1"/>
  <c r="Y68" i="20"/>
  <c r="P68" i="20"/>
  <c r="Q68" i="20" s="1"/>
  <c r="R68" i="20" s="1"/>
  <c r="Y64" i="20"/>
  <c r="P64" i="20"/>
  <c r="Q64" i="20" s="1"/>
  <c r="R64" i="20" s="1"/>
  <c r="Y58" i="20"/>
  <c r="P58" i="20"/>
  <c r="Q58" i="20" s="1"/>
  <c r="R58" i="20" s="1"/>
  <c r="Y54" i="20"/>
  <c r="P54" i="20"/>
  <c r="Q54" i="20" s="1"/>
  <c r="R54" i="20" s="1"/>
  <c r="Y50" i="20"/>
  <c r="P50" i="20"/>
  <c r="Q50" i="20" s="1"/>
  <c r="R50" i="20" s="1"/>
  <c r="Y46" i="20"/>
  <c r="P46" i="20"/>
  <c r="Q46" i="20" s="1"/>
  <c r="R46" i="20" s="1"/>
  <c r="Y40" i="20"/>
  <c r="P40" i="20"/>
  <c r="Q40" i="20" s="1"/>
  <c r="R40" i="20" s="1"/>
  <c r="Y36" i="20"/>
  <c r="P36" i="20"/>
  <c r="Q36" i="20" s="1"/>
  <c r="R36" i="20" s="1"/>
  <c r="Y212" i="20"/>
  <c r="P212" i="20"/>
  <c r="Q212" i="20" s="1"/>
  <c r="R212" i="20" s="1"/>
  <c r="Y204" i="20"/>
  <c r="P204" i="20"/>
  <c r="Q204" i="20" s="1"/>
  <c r="R204" i="20" s="1"/>
  <c r="Y196" i="20"/>
  <c r="P196" i="20"/>
  <c r="Q196" i="20" s="1"/>
  <c r="R196" i="20" s="1"/>
  <c r="Y188" i="20"/>
  <c r="P188" i="20"/>
  <c r="Q188" i="20" s="1"/>
  <c r="R188" i="20" s="1"/>
  <c r="Y180" i="20"/>
  <c r="P180" i="20"/>
  <c r="Q180" i="20" s="1"/>
  <c r="R180" i="20" s="1"/>
  <c r="Y172" i="20"/>
  <c r="P172" i="20"/>
  <c r="Q172" i="20" s="1"/>
  <c r="R172" i="20" s="1"/>
  <c r="Y298" i="20"/>
  <c r="P298" i="20"/>
  <c r="Q298" i="20" s="1"/>
  <c r="R298" i="20" s="1"/>
  <c r="Y290" i="20"/>
  <c r="P290" i="20"/>
  <c r="Q290" i="20" s="1"/>
  <c r="R290" i="20" s="1"/>
  <c r="Y282" i="20"/>
  <c r="P282" i="20"/>
  <c r="Q282" i="20" s="1"/>
  <c r="R282" i="20" s="1"/>
  <c r="Y274" i="20"/>
  <c r="P274" i="20"/>
  <c r="Q274" i="20" s="1"/>
  <c r="R274" i="20" s="1"/>
  <c r="Y266" i="20"/>
  <c r="P266" i="20"/>
  <c r="Q266" i="20" s="1"/>
  <c r="R266" i="20" s="1"/>
  <c r="Y258" i="20"/>
  <c r="P258" i="20"/>
  <c r="Q258" i="20" s="1"/>
  <c r="R258" i="20" s="1"/>
  <c r="Y250" i="20"/>
  <c r="P250" i="20"/>
  <c r="Q250" i="20" s="1"/>
  <c r="R250" i="20" s="1"/>
  <c r="Y242" i="20"/>
  <c r="P242" i="20"/>
  <c r="Q242" i="20" s="1"/>
  <c r="R242" i="20" s="1"/>
  <c r="Y234" i="20"/>
  <c r="P234" i="20"/>
  <c r="Q234" i="20" s="1"/>
  <c r="R234" i="20" s="1"/>
  <c r="Y226" i="20"/>
  <c r="P226" i="20"/>
  <c r="Q226" i="20" s="1"/>
  <c r="R226" i="20" s="1"/>
  <c r="Y218" i="20"/>
  <c r="P218" i="20"/>
  <c r="Q218" i="20" s="1"/>
  <c r="R218" i="20" s="1"/>
  <c r="Y277" i="20"/>
  <c r="P277" i="20"/>
  <c r="Y245" i="20"/>
  <c r="P245" i="20"/>
  <c r="Q245" i="20" s="1"/>
  <c r="R245" i="20" s="1"/>
  <c r="Y162" i="20"/>
  <c r="P162" i="20"/>
  <c r="Y146" i="20"/>
  <c r="P146" i="20"/>
  <c r="Q146" i="20" s="1"/>
  <c r="R146" i="20" s="1"/>
  <c r="Y130" i="20"/>
  <c r="P130" i="20"/>
  <c r="Y114" i="20"/>
  <c r="P114" i="20"/>
  <c r="Q114" i="20" s="1"/>
  <c r="R114" i="20" s="1"/>
  <c r="Y98" i="20"/>
  <c r="P98" i="20"/>
  <c r="Y35" i="20"/>
  <c r="P35" i="20"/>
  <c r="Q35" i="20" s="1"/>
  <c r="R35" i="20" s="1"/>
  <c r="Y27" i="20"/>
  <c r="P27" i="20"/>
  <c r="Q27" i="20" s="1"/>
  <c r="R27" i="20" s="1"/>
  <c r="Y19" i="20"/>
  <c r="P19" i="20"/>
  <c r="Q19" i="20" s="1"/>
  <c r="R19" i="20" s="1"/>
  <c r="Y28" i="20"/>
  <c r="P28" i="20"/>
  <c r="Q28" i="20" s="1"/>
  <c r="R28" i="20" s="1"/>
  <c r="Y20" i="20"/>
  <c r="P20" i="20"/>
  <c r="Q20" i="20" s="1"/>
  <c r="R20" i="20" s="1"/>
  <c r="Y14" i="20"/>
  <c r="P14" i="20"/>
  <c r="Q14" i="20" s="1"/>
  <c r="R14" i="20" s="1"/>
  <c r="Y7" i="20"/>
  <c r="P7" i="20"/>
  <c r="Q7" i="20" s="1"/>
  <c r="R7" i="20" s="1"/>
  <c r="Y9" i="20"/>
  <c r="P9" i="20"/>
  <c r="Q9" i="20" s="1"/>
  <c r="R9" i="20" s="1"/>
  <c r="Y303" i="20"/>
  <c r="P303" i="20"/>
  <c r="Y295" i="20"/>
  <c r="P295" i="20"/>
  <c r="Y287" i="20"/>
  <c r="P287" i="20"/>
  <c r="Y279" i="20"/>
  <c r="P279" i="20"/>
  <c r="Y271" i="20"/>
  <c r="P271" i="20"/>
  <c r="Y263" i="20"/>
  <c r="P263" i="20"/>
  <c r="Y255" i="20"/>
  <c r="P255" i="20"/>
  <c r="Y247" i="20"/>
  <c r="P247" i="20"/>
  <c r="Y239" i="20"/>
  <c r="P239" i="20"/>
  <c r="Y231" i="20"/>
  <c r="P231" i="20"/>
  <c r="Y223" i="20"/>
  <c r="P223" i="20"/>
  <c r="Y164" i="20"/>
  <c r="P164" i="20"/>
  <c r="Q164" i="20" s="1"/>
  <c r="R164" i="20" s="1"/>
  <c r="Y156" i="20"/>
  <c r="P156" i="20"/>
  <c r="Q156" i="20" s="1"/>
  <c r="R156" i="20" s="1"/>
  <c r="Y148" i="20"/>
  <c r="P148" i="20"/>
  <c r="Q148" i="20" s="1"/>
  <c r="R148" i="20" s="1"/>
  <c r="Y140" i="20"/>
  <c r="P140" i="20"/>
  <c r="Q140" i="20" s="1"/>
  <c r="R140" i="20" s="1"/>
  <c r="Y132" i="20"/>
  <c r="P132" i="20"/>
  <c r="Q132" i="20" s="1"/>
  <c r="R132" i="20" s="1"/>
  <c r="Y124" i="20"/>
  <c r="P124" i="20"/>
  <c r="Q124" i="20" s="1"/>
  <c r="R124" i="20" s="1"/>
  <c r="Y116" i="20"/>
  <c r="P116" i="20"/>
  <c r="Q116" i="20" s="1"/>
  <c r="R116" i="20" s="1"/>
  <c r="Y108" i="20"/>
  <c r="P108" i="20"/>
  <c r="Q108" i="20" s="1"/>
  <c r="R108" i="20" s="1"/>
  <c r="Y100" i="20"/>
  <c r="P100" i="20"/>
  <c r="Q100" i="20" s="1"/>
  <c r="R100" i="20" s="1"/>
  <c r="Y92" i="20"/>
  <c r="P92" i="20"/>
  <c r="Q92" i="20" s="1"/>
  <c r="R92" i="20" s="1"/>
  <c r="Y80" i="20"/>
  <c r="P80" i="20"/>
  <c r="Q80" i="20" s="1"/>
  <c r="R80" i="20" s="1"/>
  <c r="Y60" i="20"/>
  <c r="P60" i="20"/>
  <c r="Q60" i="20" s="1"/>
  <c r="R60" i="20" s="1"/>
  <c r="Y33" i="20"/>
  <c r="P33" i="20"/>
  <c r="Q33" i="20" s="1"/>
  <c r="R33" i="20" s="1"/>
  <c r="Y25" i="20"/>
  <c r="P25" i="20"/>
  <c r="Q25" i="20" s="1"/>
  <c r="R25" i="20" s="1"/>
  <c r="Y17" i="20"/>
  <c r="P17" i="20"/>
  <c r="Q17" i="20" s="1"/>
  <c r="R17" i="20" s="1"/>
  <c r="Y30" i="20"/>
  <c r="P30" i="20"/>
  <c r="Q30" i="20" s="1"/>
  <c r="R30" i="20" s="1"/>
  <c r="Y22" i="20"/>
  <c r="P22" i="20"/>
  <c r="Q22" i="20" s="1"/>
  <c r="R22" i="20" s="1"/>
  <c r="Y13" i="20"/>
  <c r="P13" i="20"/>
  <c r="Q13" i="20" s="1"/>
  <c r="R13" i="20" s="1"/>
  <c r="Y197" i="20"/>
  <c r="P197" i="20"/>
  <c r="Y181" i="20"/>
  <c r="P181" i="20"/>
  <c r="Y149" i="20"/>
  <c r="P149" i="20"/>
  <c r="Y125" i="20"/>
  <c r="P125" i="20"/>
  <c r="Y85" i="20"/>
  <c r="P85" i="20"/>
  <c r="Y207" i="20"/>
  <c r="P207" i="20"/>
  <c r="Q207" i="20" s="1"/>
  <c r="R207" i="20" s="1"/>
  <c r="Y175" i="20"/>
  <c r="P175" i="20"/>
  <c r="Q175" i="20" s="1"/>
  <c r="R175" i="20" s="1"/>
  <c r="Y143" i="20"/>
  <c r="P143" i="20"/>
  <c r="Q143" i="20" s="1"/>
  <c r="R143" i="20" s="1"/>
  <c r="Y111" i="20"/>
  <c r="P111" i="20"/>
  <c r="Q111" i="20" s="1"/>
  <c r="R111" i="20" s="1"/>
  <c r="Y79" i="20"/>
  <c r="P79" i="20"/>
  <c r="Q79" i="20" s="1"/>
  <c r="R79" i="20" s="1"/>
  <c r="Y55" i="20"/>
  <c r="P55" i="20"/>
  <c r="Q55" i="20" s="1"/>
  <c r="R55" i="20" s="1"/>
  <c r="Y280" i="20"/>
  <c r="P280" i="20"/>
  <c r="Q280" i="20" s="1"/>
  <c r="R280" i="20" s="1"/>
  <c r="Y232" i="20"/>
  <c r="P232" i="20"/>
  <c r="Q232" i="20" s="1"/>
  <c r="R232" i="20" s="1"/>
  <c r="Y150" i="20"/>
  <c r="P150" i="20"/>
  <c r="Q150" i="20" s="1"/>
  <c r="R150" i="20" s="1"/>
  <c r="Y216" i="20"/>
  <c r="P216" i="20"/>
  <c r="Q216" i="20" s="1"/>
  <c r="R216" i="20" s="1"/>
  <c r="Y208" i="20"/>
  <c r="P208" i="20"/>
  <c r="Q208" i="20" s="1"/>
  <c r="R208" i="20" s="1"/>
  <c r="Y200" i="20"/>
  <c r="P200" i="20"/>
  <c r="Q200" i="20" s="1"/>
  <c r="R200" i="20" s="1"/>
  <c r="Y192" i="20"/>
  <c r="P192" i="20"/>
  <c r="Q192" i="20" s="1"/>
  <c r="R192" i="20" s="1"/>
  <c r="Y184" i="20"/>
  <c r="P184" i="20"/>
  <c r="Q184" i="20" s="1"/>
  <c r="R184" i="20" s="1"/>
  <c r="Y176" i="20"/>
  <c r="P176" i="20"/>
  <c r="Q176" i="20" s="1"/>
  <c r="R176" i="20" s="1"/>
  <c r="Y302" i="20"/>
  <c r="P302" i="20"/>
  <c r="Q302" i="20" s="1"/>
  <c r="R302" i="20" s="1"/>
  <c r="Y294" i="20"/>
  <c r="P294" i="20"/>
  <c r="Q294" i="20" s="1"/>
  <c r="R294" i="20" s="1"/>
  <c r="Y286" i="20"/>
  <c r="P286" i="20"/>
  <c r="Q286" i="20" s="1"/>
  <c r="R286" i="20" s="1"/>
  <c r="Y278" i="20"/>
  <c r="P278" i="20"/>
  <c r="Q278" i="20" s="1"/>
  <c r="R278" i="20" s="1"/>
  <c r="Y270" i="20"/>
  <c r="P270" i="20"/>
  <c r="Q270" i="20" s="1"/>
  <c r="R270" i="20" s="1"/>
  <c r="Y262" i="20"/>
  <c r="P262" i="20"/>
  <c r="Q262" i="20" s="1"/>
  <c r="R262" i="20" s="1"/>
  <c r="Y254" i="20"/>
  <c r="P254" i="20"/>
  <c r="Q254" i="20" s="1"/>
  <c r="R254" i="20" s="1"/>
  <c r="Y246" i="20"/>
  <c r="P246" i="20"/>
  <c r="Q246" i="20" s="1"/>
  <c r="R246" i="20" s="1"/>
  <c r="Y238" i="20"/>
  <c r="P238" i="20"/>
  <c r="Q238" i="20" s="1"/>
  <c r="R238" i="20" s="1"/>
  <c r="Y230" i="20"/>
  <c r="P230" i="20"/>
  <c r="Q230" i="20" s="1"/>
  <c r="R230" i="20" s="1"/>
  <c r="Y222" i="20"/>
  <c r="P222" i="20"/>
  <c r="Q222" i="20" s="1"/>
  <c r="R222" i="20" s="1"/>
  <c r="Y293" i="20"/>
  <c r="P293" i="20"/>
  <c r="Y261" i="20"/>
  <c r="P261" i="20"/>
  <c r="Y229" i="20"/>
  <c r="P229" i="20"/>
  <c r="Y154" i="20"/>
  <c r="P154" i="20"/>
  <c r="Y138" i="20"/>
  <c r="P138" i="20"/>
  <c r="Y122" i="20"/>
  <c r="P122" i="20"/>
  <c r="Y106" i="20"/>
  <c r="P106" i="20"/>
  <c r="Y90" i="20"/>
  <c r="P90" i="20"/>
  <c r="Y31" i="20"/>
  <c r="P31" i="20"/>
  <c r="Y23" i="20"/>
  <c r="P23" i="20"/>
  <c r="Y32" i="20"/>
  <c r="P32" i="20"/>
  <c r="Y24" i="20"/>
  <c r="P24" i="20"/>
  <c r="Y16" i="20"/>
  <c r="P16" i="20"/>
  <c r="Y10" i="20"/>
  <c r="P10" i="20"/>
  <c r="Y12" i="20"/>
  <c r="P12" i="20"/>
  <c r="Y299" i="20"/>
  <c r="P299" i="20"/>
  <c r="Q299" i="20" s="1"/>
  <c r="R299" i="20" s="1"/>
  <c r="Y291" i="20"/>
  <c r="P291" i="20"/>
  <c r="Q291" i="20" s="1"/>
  <c r="R291" i="20" s="1"/>
  <c r="Y283" i="20"/>
  <c r="P283" i="20"/>
  <c r="Q283" i="20" s="1"/>
  <c r="R283" i="20" s="1"/>
  <c r="Y275" i="20"/>
  <c r="P275" i="20"/>
  <c r="Q275" i="20" s="1"/>
  <c r="R275" i="20" s="1"/>
  <c r="Y267" i="20"/>
  <c r="P267" i="20"/>
  <c r="Q267" i="20" s="1"/>
  <c r="R267" i="20" s="1"/>
  <c r="Y259" i="20"/>
  <c r="P259" i="20"/>
  <c r="Q259" i="20" s="1"/>
  <c r="R259" i="20" s="1"/>
  <c r="Y251" i="20"/>
  <c r="P251" i="20"/>
  <c r="Q251" i="20" s="1"/>
  <c r="R251" i="20" s="1"/>
  <c r="Y243" i="20"/>
  <c r="P243" i="20"/>
  <c r="Q243" i="20" s="1"/>
  <c r="R243" i="20" s="1"/>
  <c r="Y235" i="20"/>
  <c r="P235" i="20"/>
  <c r="Q235" i="20" s="1"/>
  <c r="R235" i="20" s="1"/>
  <c r="Y227" i="20"/>
  <c r="P227" i="20"/>
  <c r="Q227" i="20" s="1"/>
  <c r="R227" i="20" s="1"/>
  <c r="Y219" i="20"/>
  <c r="P219" i="20"/>
  <c r="Q219" i="20" s="1"/>
  <c r="R219" i="20" s="1"/>
  <c r="Y168" i="20"/>
  <c r="P168" i="20"/>
  <c r="Y160" i="20"/>
  <c r="P160" i="20"/>
  <c r="Y152" i="20"/>
  <c r="P152" i="20"/>
  <c r="Y144" i="20"/>
  <c r="P144" i="20"/>
  <c r="Y136" i="20"/>
  <c r="P136" i="20"/>
  <c r="Y128" i="20"/>
  <c r="P128" i="20"/>
  <c r="Y120" i="20"/>
  <c r="P120" i="20"/>
  <c r="Y112" i="20"/>
  <c r="P112" i="20"/>
  <c r="Y104" i="20"/>
  <c r="P104" i="20"/>
  <c r="Y96" i="20"/>
  <c r="P96" i="20"/>
  <c r="Y88" i="20"/>
  <c r="P88" i="20"/>
  <c r="Y76" i="20"/>
  <c r="P76" i="20"/>
  <c r="Y44" i="20"/>
  <c r="P44" i="20"/>
  <c r="Y29" i="20"/>
  <c r="P29" i="20"/>
  <c r="Y21" i="20"/>
  <c r="P21" i="20"/>
  <c r="Y34" i="20"/>
  <c r="P34" i="20"/>
  <c r="Y26" i="20"/>
  <c r="P26" i="20"/>
  <c r="Y18" i="20"/>
  <c r="P18" i="20"/>
  <c r="Y8" i="20"/>
  <c r="P8" i="20"/>
  <c r="Y11" i="20"/>
  <c r="P11" i="20"/>
  <c r="AA265" i="20"/>
  <c r="Z281" i="20"/>
  <c r="AA281" i="20"/>
  <c r="Z249" i="20"/>
  <c r="AA249" i="20"/>
  <c r="Z217" i="20"/>
  <c r="AA217" i="20"/>
  <c r="AA297" i="20"/>
  <c r="AA233" i="20"/>
  <c r="AA289" i="20"/>
  <c r="AA273" i="20"/>
  <c r="AA257" i="20"/>
  <c r="AA241" i="20"/>
  <c r="AA225" i="20"/>
  <c r="AA221" i="20"/>
  <c r="AA285" i="20"/>
  <c r="AA253" i="20"/>
  <c r="AA301" i="20"/>
  <c r="AA269" i="20"/>
  <c r="AA237" i="20"/>
  <c r="Z235" i="20"/>
  <c r="Z30" i="20"/>
  <c r="Y5" i="20"/>
  <c r="O6" i="20"/>
  <c r="O15" i="20"/>
  <c r="AB285" i="20"/>
  <c r="AB253" i="20"/>
  <c r="AB221" i="20"/>
  <c r="AB297" i="20"/>
  <c r="AB289" i="20"/>
  <c r="AB281" i="20"/>
  <c r="AB273" i="20"/>
  <c r="AB265" i="20"/>
  <c r="AB257" i="20"/>
  <c r="AB249" i="20"/>
  <c r="AB241" i="20"/>
  <c r="AB225" i="20"/>
  <c r="AB217" i="20"/>
  <c r="Z97" i="20"/>
  <c r="Z151" i="20"/>
  <c r="Z67" i="20"/>
  <c r="Z268" i="20"/>
  <c r="Z198" i="20"/>
  <c r="Z94" i="20"/>
  <c r="Z50" i="20"/>
  <c r="Z274" i="20"/>
  <c r="Z204" i="20" l="1"/>
  <c r="Z68" i="20"/>
  <c r="Z166" i="20"/>
  <c r="Z236" i="20"/>
  <c r="Z304" i="20"/>
  <c r="Z99" i="20"/>
  <c r="Z215" i="20"/>
  <c r="Z161" i="20"/>
  <c r="Z116" i="20"/>
  <c r="Z20" i="20"/>
  <c r="Z242" i="20"/>
  <c r="Z172" i="20"/>
  <c r="Z40" i="20"/>
  <c r="Z58" i="20"/>
  <c r="Z78" i="20"/>
  <c r="Z126" i="20"/>
  <c r="Z182" i="20"/>
  <c r="Z214" i="20"/>
  <c r="Z252" i="20"/>
  <c r="Z288" i="20"/>
  <c r="Z51" i="20"/>
  <c r="Z83" i="20"/>
  <c r="Z119" i="20"/>
  <c r="Z183" i="20"/>
  <c r="Z65" i="20"/>
  <c r="Z129" i="20"/>
  <c r="Z193" i="20"/>
  <c r="Z80" i="20"/>
  <c r="Z148" i="20"/>
  <c r="Z299" i="20"/>
  <c r="Z35" i="20"/>
  <c r="Z226" i="20"/>
  <c r="Z258" i="20"/>
  <c r="Z290" i="20"/>
  <c r="Z188" i="20"/>
  <c r="Z36" i="20"/>
  <c r="Z46" i="20"/>
  <c r="Z54" i="20"/>
  <c r="Z64" i="20"/>
  <c r="Z72" i="20"/>
  <c r="Z84" i="20"/>
  <c r="Z110" i="20"/>
  <c r="Z142" i="20"/>
  <c r="Z174" i="20"/>
  <c r="Z190" i="20"/>
  <c r="Z206" i="20"/>
  <c r="Z224" i="20"/>
  <c r="Z244" i="20"/>
  <c r="Z260" i="20"/>
  <c r="Z276" i="20"/>
  <c r="Z296" i="20"/>
  <c r="Z43" i="20"/>
  <c r="Z59" i="20"/>
  <c r="Z75" i="20"/>
  <c r="Z91" i="20"/>
  <c r="Z107" i="20"/>
  <c r="Z135" i="20"/>
  <c r="Z167" i="20"/>
  <c r="Z199" i="20"/>
  <c r="Z49" i="20"/>
  <c r="Z81" i="20"/>
  <c r="Z113" i="20"/>
  <c r="Z145" i="20"/>
  <c r="Z177" i="20"/>
  <c r="Z209" i="20"/>
  <c r="Z33" i="20"/>
  <c r="Z100" i="20"/>
  <c r="Z132" i="20"/>
  <c r="Z164" i="20"/>
  <c r="Z267" i="20"/>
  <c r="Z7" i="20"/>
  <c r="Z19" i="20"/>
  <c r="Z146" i="20"/>
  <c r="U225" i="20"/>
  <c r="T225" i="20" s="1"/>
  <c r="S225" i="20" s="1"/>
  <c r="U297" i="20"/>
  <c r="T297" i="20" s="1"/>
  <c r="S297" i="20" s="1"/>
  <c r="Z218" i="20"/>
  <c r="Z234" i="20"/>
  <c r="Z250" i="20"/>
  <c r="Z266" i="20"/>
  <c r="Z282" i="20"/>
  <c r="Z298" i="20"/>
  <c r="Z180" i="20"/>
  <c r="Z196" i="20"/>
  <c r="Z212" i="20"/>
  <c r="Z38" i="20"/>
  <c r="Z42" i="20"/>
  <c r="Z48" i="20"/>
  <c r="Z52" i="20"/>
  <c r="Z56" i="20"/>
  <c r="Z62" i="20"/>
  <c r="Z66" i="20"/>
  <c r="Z70" i="20"/>
  <c r="Z74" i="20"/>
  <c r="Z82" i="20"/>
  <c r="Z86" i="20"/>
  <c r="Z102" i="20"/>
  <c r="Z118" i="20"/>
  <c r="Z134" i="20"/>
  <c r="Z158" i="20"/>
  <c r="Z170" i="20"/>
  <c r="Z178" i="20"/>
  <c r="Z186" i="20"/>
  <c r="Z194" i="20"/>
  <c r="Z202" i="20"/>
  <c r="Z210" i="20"/>
  <c r="Z220" i="20"/>
  <c r="Z228" i="20"/>
  <c r="Z240" i="20"/>
  <c r="Z248" i="20"/>
  <c r="Z256" i="20"/>
  <c r="Z264" i="20"/>
  <c r="Z272" i="20"/>
  <c r="Z284" i="20"/>
  <c r="Z292" i="20"/>
  <c r="Z300" i="20"/>
  <c r="Z39" i="20"/>
  <c r="Z47" i="20"/>
  <c r="Z55" i="20"/>
  <c r="Z63" i="20"/>
  <c r="Z71" i="20"/>
  <c r="Z79" i="20"/>
  <c r="Z87" i="20"/>
  <c r="Z95" i="20"/>
  <c r="Z103" i="20"/>
  <c r="Z111" i="20"/>
  <c r="Z127" i="20"/>
  <c r="Z143" i="20"/>
  <c r="Z159" i="20"/>
  <c r="Z175" i="20"/>
  <c r="Z191" i="20"/>
  <c r="Z207" i="20"/>
  <c r="Z41" i="20"/>
  <c r="Z57" i="20"/>
  <c r="Z73" i="20"/>
  <c r="Z89" i="20"/>
  <c r="Z105" i="20"/>
  <c r="Z121" i="20"/>
  <c r="Z137" i="20"/>
  <c r="Z153" i="20"/>
  <c r="Z169" i="20"/>
  <c r="Z185" i="20"/>
  <c r="Z201" i="20"/>
  <c r="Z13" i="20"/>
  <c r="Z25" i="20"/>
  <c r="Z60" i="20"/>
  <c r="Z92" i="20"/>
  <c r="Z108" i="20"/>
  <c r="Z124" i="20"/>
  <c r="Z140" i="20"/>
  <c r="Z156" i="20"/>
  <c r="Z219" i="20"/>
  <c r="Z251" i="20"/>
  <c r="Z283" i="20"/>
  <c r="Z9" i="20"/>
  <c r="Z14" i="20"/>
  <c r="Z28" i="20"/>
  <c r="Z27" i="20"/>
  <c r="Z114" i="20"/>
  <c r="Z245" i="20"/>
  <c r="U285" i="20"/>
  <c r="T285" i="20" s="1"/>
  <c r="S285" i="20" s="1"/>
  <c r="Q104" i="20"/>
  <c r="R104" i="20" s="1"/>
  <c r="Z104" i="20"/>
  <c r="Q223" i="20"/>
  <c r="R223" i="20" s="1"/>
  <c r="Z223" i="20"/>
  <c r="Q231" i="20"/>
  <c r="R231" i="20" s="1"/>
  <c r="Z231" i="20"/>
  <c r="Q239" i="20"/>
  <c r="R239" i="20" s="1"/>
  <c r="Z239" i="20"/>
  <c r="Q247" i="20"/>
  <c r="R247" i="20" s="1"/>
  <c r="Z247" i="20"/>
  <c r="Q255" i="20"/>
  <c r="R255" i="20" s="1"/>
  <c r="Z255" i="20"/>
  <c r="Q263" i="20"/>
  <c r="R263" i="20" s="1"/>
  <c r="Z263" i="20"/>
  <c r="Q271" i="20"/>
  <c r="R271" i="20" s="1"/>
  <c r="Z271" i="20"/>
  <c r="Q279" i="20"/>
  <c r="R279" i="20" s="1"/>
  <c r="Z279" i="20"/>
  <c r="Q287" i="20"/>
  <c r="R287" i="20" s="1"/>
  <c r="Z287" i="20"/>
  <c r="Q295" i="20"/>
  <c r="R295" i="20" s="1"/>
  <c r="Z295" i="20"/>
  <c r="Q303" i="20"/>
  <c r="R303" i="20" s="1"/>
  <c r="Z303" i="20"/>
  <c r="Q98" i="20"/>
  <c r="R98" i="20" s="1"/>
  <c r="Z98" i="20"/>
  <c r="Q130" i="20"/>
  <c r="R130" i="20" s="1"/>
  <c r="Z130" i="20"/>
  <c r="Q162" i="20"/>
  <c r="R162" i="20" s="1"/>
  <c r="Z162" i="20"/>
  <c r="Q277" i="20"/>
  <c r="R277" i="20" s="1"/>
  <c r="Z277" i="20"/>
  <c r="Q115" i="20"/>
  <c r="R115" i="20" s="1"/>
  <c r="Z115" i="20"/>
  <c r="Q123" i="20"/>
  <c r="R123" i="20" s="1"/>
  <c r="Z123" i="20"/>
  <c r="Q131" i="20"/>
  <c r="R131" i="20" s="1"/>
  <c r="Z131" i="20"/>
  <c r="Q139" i="20"/>
  <c r="R139" i="20" s="1"/>
  <c r="Z139" i="20"/>
  <c r="Q147" i="20"/>
  <c r="R147" i="20" s="1"/>
  <c r="Z147" i="20"/>
  <c r="Q155" i="20"/>
  <c r="R155" i="20" s="1"/>
  <c r="Z155" i="20"/>
  <c r="Q163" i="20"/>
  <c r="R163" i="20" s="1"/>
  <c r="Z163" i="20"/>
  <c r="Q171" i="20"/>
  <c r="R171" i="20" s="1"/>
  <c r="Z171" i="20"/>
  <c r="Q179" i="20"/>
  <c r="R179" i="20" s="1"/>
  <c r="Z179" i="20"/>
  <c r="Q187" i="20"/>
  <c r="R187" i="20" s="1"/>
  <c r="Z187" i="20"/>
  <c r="Q195" i="20"/>
  <c r="R195" i="20" s="1"/>
  <c r="Z195" i="20"/>
  <c r="Q203" i="20"/>
  <c r="R203" i="20" s="1"/>
  <c r="Z203" i="20"/>
  <c r="Q211" i="20"/>
  <c r="R211" i="20" s="1"/>
  <c r="Z211" i="20"/>
  <c r="Q37" i="20"/>
  <c r="R37" i="20" s="1"/>
  <c r="Z37" i="20"/>
  <c r="Q45" i="20"/>
  <c r="R45" i="20" s="1"/>
  <c r="Z45" i="20"/>
  <c r="Q53" i="20"/>
  <c r="R53" i="20" s="1"/>
  <c r="Z53" i="20"/>
  <c r="Q61" i="20"/>
  <c r="R61" i="20" s="1"/>
  <c r="Z61" i="20"/>
  <c r="Q69" i="20"/>
  <c r="R69" i="20" s="1"/>
  <c r="Z69" i="20"/>
  <c r="Q77" i="20"/>
  <c r="R77" i="20" s="1"/>
  <c r="Z77" i="20"/>
  <c r="Q93" i="20"/>
  <c r="R93" i="20" s="1"/>
  <c r="Z93" i="20"/>
  <c r="Q101" i="20"/>
  <c r="R101" i="20" s="1"/>
  <c r="Z101" i="20"/>
  <c r="Q109" i="20"/>
  <c r="R109" i="20" s="1"/>
  <c r="Z109" i="20"/>
  <c r="Q117" i="20"/>
  <c r="R117" i="20" s="1"/>
  <c r="Z117" i="20"/>
  <c r="Q133" i="20"/>
  <c r="R133" i="20" s="1"/>
  <c r="Z133" i="20"/>
  <c r="Q141" i="20"/>
  <c r="R141" i="20" s="1"/>
  <c r="Z141" i="20"/>
  <c r="Q157" i="20"/>
  <c r="R157" i="20" s="1"/>
  <c r="Z157" i="20"/>
  <c r="Q165" i="20"/>
  <c r="R165" i="20" s="1"/>
  <c r="Z165" i="20"/>
  <c r="Q173" i="20"/>
  <c r="R173" i="20" s="1"/>
  <c r="Z173" i="20"/>
  <c r="Q189" i="20"/>
  <c r="R189" i="20" s="1"/>
  <c r="Z189" i="20"/>
  <c r="Q205" i="20"/>
  <c r="R205" i="20" s="1"/>
  <c r="Z205" i="20"/>
  <c r="Q213" i="20"/>
  <c r="R213" i="20" s="1"/>
  <c r="Z213" i="20"/>
  <c r="U257" i="20"/>
  <c r="T257" i="20" s="1"/>
  <c r="S257" i="20" s="1"/>
  <c r="U289" i="20"/>
  <c r="T289" i="20" s="1"/>
  <c r="S289" i="20" s="1"/>
  <c r="Q11" i="20"/>
  <c r="R11" i="20" s="1"/>
  <c r="Z11" i="20"/>
  <c r="Q8" i="20"/>
  <c r="R8" i="20" s="1"/>
  <c r="Z8" i="20"/>
  <c r="Q18" i="20"/>
  <c r="R18" i="20" s="1"/>
  <c r="Z18" i="20"/>
  <c r="Q26" i="20"/>
  <c r="R26" i="20" s="1"/>
  <c r="Z26" i="20"/>
  <c r="Q34" i="20"/>
  <c r="R34" i="20" s="1"/>
  <c r="Z34" i="20"/>
  <c r="Q21" i="20"/>
  <c r="R21" i="20" s="1"/>
  <c r="Z21" i="20"/>
  <c r="Q29" i="20"/>
  <c r="R29" i="20" s="1"/>
  <c r="Z29" i="20"/>
  <c r="Q44" i="20"/>
  <c r="R44" i="20" s="1"/>
  <c r="Z44" i="20"/>
  <c r="Q76" i="20"/>
  <c r="R76" i="20" s="1"/>
  <c r="Z76" i="20"/>
  <c r="Q88" i="20"/>
  <c r="R88" i="20" s="1"/>
  <c r="Z88" i="20"/>
  <c r="Q96" i="20"/>
  <c r="R96" i="20" s="1"/>
  <c r="Z96" i="20"/>
  <c r="Q112" i="20"/>
  <c r="R112" i="20" s="1"/>
  <c r="Z112" i="20"/>
  <c r="Q120" i="20"/>
  <c r="R120" i="20" s="1"/>
  <c r="Z120" i="20"/>
  <c r="Q128" i="20"/>
  <c r="R128" i="20" s="1"/>
  <c r="Z128" i="20"/>
  <c r="Q136" i="20"/>
  <c r="R136" i="20" s="1"/>
  <c r="Z136" i="20"/>
  <c r="Q144" i="20"/>
  <c r="R144" i="20" s="1"/>
  <c r="Z144" i="20"/>
  <c r="Q152" i="20"/>
  <c r="R152" i="20" s="1"/>
  <c r="Z152" i="20"/>
  <c r="Q160" i="20"/>
  <c r="R160" i="20" s="1"/>
  <c r="Z160" i="20"/>
  <c r="Q168" i="20"/>
  <c r="R168" i="20" s="1"/>
  <c r="Z168" i="20"/>
  <c r="Q12" i="20"/>
  <c r="R12" i="20" s="1"/>
  <c r="Z12" i="20"/>
  <c r="Q10" i="20"/>
  <c r="R10" i="20" s="1"/>
  <c r="Z10" i="20"/>
  <c r="Q16" i="20"/>
  <c r="R16" i="20" s="1"/>
  <c r="Z16" i="20"/>
  <c r="Q24" i="20"/>
  <c r="R24" i="20" s="1"/>
  <c r="Z24" i="20"/>
  <c r="Q32" i="20"/>
  <c r="R32" i="20" s="1"/>
  <c r="Z32" i="20"/>
  <c r="Q23" i="20"/>
  <c r="R23" i="20" s="1"/>
  <c r="Z23" i="20"/>
  <c r="Q31" i="20"/>
  <c r="R31" i="20" s="1"/>
  <c r="Z31" i="20"/>
  <c r="Q85" i="20"/>
  <c r="R85" i="20" s="1"/>
  <c r="Z85" i="20"/>
  <c r="Q125" i="20"/>
  <c r="R125" i="20" s="1"/>
  <c r="Z125" i="20"/>
  <c r="Q149" i="20"/>
  <c r="R149" i="20" s="1"/>
  <c r="Z149" i="20"/>
  <c r="Q181" i="20"/>
  <c r="R181" i="20" s="1"/>
  <c r="Z181" i="20"/>
  <c r="Q197" i="20"/>
  <c r="R197" i="20" s="1"/>
  <c r="Z197" i="20"/>
  <c r="Z222" i="20"/>
  <c r="Z230" i="20"/>
  <c r="Z238" i="20"/>
  <c r="Z246" i="20"/>
  <c r="Z254" i="20"/>
  <c r="Z262" i="20"/>
  <c r="Z270" i="20"/>
  <c r="Z278" i="20"/>
  <c r="Z286" i="20"/>
  <c r="Z294" i="20"/>
  <c r="Z302" i="20"/>
  <c r="Z176" i="20"/>
  <c r="Z184" i="20"/>
  <c r="Z192" i="20"/>
  <c r="Z200" i="20"/>
  <c r="Z208" i="20"/>
  <c r="Z216" i="20"/>
  <c r="Z150" i="20"/>
  <c r="Z232" i="20"/>
  <c r="Z280" i="20"/>
  <c r="Z22" i="20"/>
  <c r="Z17" i="20"/>
  <c r="Z227" i="20"/>
  <c r="Z243" i="20"/>
  <c r="Z259" i="20"/>
  <c r="Z275" i="20"/>
  <c r="Z291" i="20"/>
  <c r="U253" i="20"/>
  <c r="T253" i="20" s="1"/>
  <c r="S253" i="20" s="1"/>
  <c r="U221" i="20"/>
  <c r="T221" i="20" s="1"/>
  <c r="S221" i="20" s="1"/>
  <c r="U241" i="20"/>
  <c r="T241" i="20" s="1"/>
  <c r="S241" i="20" s="1"/>
  <c r="U273" i="20"/>
  <c r="U265" i="20"/>
  <c r="T265" i="20" s="1"/>
  <c r="S265" i="20" s="1"/>
  <c r="Z90" i="20"/>
  <c r="Q90" i="20"/>
  <c r="R90" i="20" s="1"/>
  <c r="Z106" i="20"/>
  <c r="Q106" i="20"/>
  <c r="R106" i="20" s="1"/>
  <c r="Z122" i="20"/>
  <c r="Q122" i="20"/>
  <c r="R122" i="20" s="1"/>
  <c r="Z138" i="20"/>
  <c r="Q138" i="20"/>
  <c r="R138" i="20" s="1"/>
  <c r="Z154" i="20"/>
  <c r="Q154" i="20"/>
  <c r="R154" i="20" s="1"/>
  <c r="Z229" i="20"/>
  <c r="Q229" i="20"/>
  <c r="R229" i="20" s="1"/>
  <c r="Z261" i="20"/>
  <c r="Q261" i="20"/>
  <c r="R261" i="20" s="1"/>
  <c r="Z293" i="20"/>
  <c r="Q293" i="20"/>
  <c r="R293" i="20" s="1"/>
  <c r="T273" i="20"/>
  <c r="S273" i="20" s="1"/>
  <c r="U217" i="20"/>
  <c r="T217" i="20" s="1"/>
  <c r="S217" i="20" s="1"/>
  <c r="U249" i="20"/>
  <c r="T249" i="20" s="1"/>
  <c r="S249" i="20" s="1"/>
  <c r="U281" i="20"/>
  <c r="T281" i="20" s="1"/>
  <c r="S281" i="20" s="1"/>
  <c r="AB233" i="20"/>
  <c r="U233" i="20" s="1"/>
  <c r="T233" i="20" s="1"/>
  <c r="S233" i="20" s="1"/>
  <c r="AB269" i="20"/>
  <c r="U269" i="20" s="1"/>
  <c r="T269" i="20" s="1"/>
  <c r="S269" i="20" s="1"/>
  <c r="Y15" i="20"/>
  <c r="P15" i="20"/>
  <c r="Q15" i="20" s="1"/>
  <c r="R15" i="20" s="1"/>
  <c r="Y6" i="20"/>
  <c r="P6" i="20"/>
  <c r="Q6" i="20" s="1"/>
  <c r="R6" i="20" s="1"/>
  <c r="I9" i="29"/>
  <c r="AB237" i="20"/>
  <c r="U237" i="20" s="1"/>
  <c r="T237" i="20" s="1"/>
  <c r="S237" i="20" s="1"/>
  <c r="AB301" i="20"/>
  <c r="U301" i="20" s="1"/>
  <c r="T301" i="20" s="1"/>
  <c r="S301" i="20" s="1"/>
  <c r="Z5" i="20"/>
  <c r="AA13" i="20"/>
  <c r="AA22" i="20"/>
  <c r="AA30" i="20"/>
  <c r="AA17" i="20"/>
  <c r="AA25" i="20"/>
  <c r="AA33" i="20"/>
  <c r="AA92" i="20"/>
  <c r="AA100" i="20"/>
  <c r="AA108" i="20"/>
  <c r="AA116" i="20"/>
  <c r="AA124" i="20"/>
  <c r="AA132" i="20"/>
  <c r="AA140" i="20"/>
  <c r="AA148" i="20"/>
  <c r="AA156" i="20"/>
  <c r="AA164" i="20"/>
  <c r="AA219" i="20"/>
  <c r="AA223" i="20"/>
  <c r="AA227" i="20"/>
  <c r="AA231" i="20"/>
  <c r="AA235" i="20"/>
  <c r="AA239" i="20"/>
  <c r="AA243" i="20"/>
  <c r="AA247" i="20"/>
  <c r="AA251" i="20"/>
  <c r="AA255" i="20"/>
  <c r="AA259" i="20"/>
  <c r="AA263" i="20"/>
  <c r="AA267" i="20"/>
  <c r="AA271" i="20"/>
  <c r="AA275" i="20"/>
  <c r="AA279" i="20"/>
  <c r="AA283" i="20"/>
  <c r="AA287" i="20"/>
  <c r="AA291" i="20"/>
  <c r="AA295" i="20"/>
  <c r="AA299" i="20"/>
  <c r="AA303" i="20"/>
  <c r="AA9" i="20"/>
  <c r="AA12" i="20"/>
  <c r="AA7" i="20"/>
  <c r="AA10" i="20"/>
  <c r="AA14" i="20"/>
  <c r="AA16" i="20"/>
  <c r="AA20" i="20"/>
  <c r="AA24" i="20"/>
  <c r="AA28" i="20"/>
  <c r="AA32" i="20"/>
  <c r="AA19" i="20"/>
  <c r="AA23" i="20"/>
  <c r="AA27" i="20"/>
  <c r="AA31" i="20"/>
  <c r="AA35" i="20"/>
  <c r="AA245" i="20"/>
  <c r="AA293" i="20"/>
  <c r="D10" i="29"/>
  <c r="C10" i="29" s="1"/>
  <c r="I10" i="29"/>
  <c r="AA60" i="20"/>
  <c r="AA80" i="20"/>
  <c r="AA96" i="20"/>
  <c r="AA112" i="20"/>
  <c r="AA128" i="20"/>
  <c r="AA144" i="20"/>
  <c r="AA114" i="20"/>
  <c r="AA146" i="20"/>
  <c r="I8" i="29"/>
  <c r="AA218" i="20"/>
  <c r="AA222" i="20"/>
  <c r="AA226" i="20"/>
  <c r="AA230" i="20"/>
  <c r="AA234" i="20"/>
  <c r="AA238" i="20"/>
  <c r="AA242" i="20"/>
  <c r="AA246" i="20"/>
  <c r="AA250" i="20"/>
  <c r="AA254" i="20"/>
  <c r="AA258" i="20"/>
  <c r="AA262" i="20"/>
  <c r="AA266" i="20"/>
  <c r="AA270" i="20"/>
  <c r="AA274" i="20"/>
  <c r="AA278" i="20"/>
  <c r="AA282" i="20"/>
  <c r="AA286" i="20"/>
  <c r="AA290" i="20"/>
  <c r="AA294" i="20"/>
  <c r="AA298" i="20"/>
  <c r="AA302" i="20"/>
  <c r="AA172" i="20"/>
  <c r="AA176" i="20"/>
  <c r="AA180" i="20"/>
  <c r="AA184" i="20"/>
  <c r="AA188" i="20"/>
  <c r="AA192" i="20"/>
  <c r="AA196" i="20"/>
  <c r="AA200" i="20"/>
  <c r="AA204" i="20"/>
  <c r="AA208" i="20"/>
  <c r="AA212" i="20"/>
  <c r="AA216" i="20"/>
  <c r="AA36" i="20"/>
  <c r="AA38" i="20"/>
  <c r="AA40" i="20"/>
  <c r="AA42" i="20"/>
  <c r="AA46" i="20"/>
  <c r="AA48" i="20"/>
  <c r="AA50" i="20"/>
  <c r="AA52" i="20"/>
  <c r="AA54" i="20"/>
  <c r="AA56" i="20"/>
  <c r="AA58" i="20"/>
  <c r="AA62" i="20"/>
  <c r="AA64" i="20"/>
  <c r="AA66" i="20"/>
  <c r="AA68" i="20"/>
  <c r="AA70" i="20"/>
  <c r="AA72" i="20"/>
  <c r="AA74" i="20"/>
  <c r="AA78" i="20"/>
  <c r="AA82" i="20"/>
  <c r="AA84" i="20"/>
  <c r="AA86" i="20"/>
  <c r="AA94" i="20"/>
  <c r="AA102" i="20"/>
  <c r="AA110" i="20"/>
  <c r="AA118" i="20"/>
  <c r="AA126" i="20"/>
  <c r="AA134" i="20"/>
  <c r="AA142" i="20"/>
  <c r="AA150" i="20"/>
  <c r="AA158" i="20"/>
  <c r="AA166" i="20"/>
  <c r="AA170" i="20"/>
  <c r="AA174" i="20"/>
  <c r="AA178" i="20"/>
  <c r="AA182" i="20"/>
  <c r="AA186" i="20"/>
  <c r="AA190" i="20"/>
  <c r="AA194" i="20"/>
  <c r="AA198" i="20"/>
  <c r="AA202" i="20"/>
  <c r="AA206" i="20"/>
  <c r="AA210" i="20"/>
  <c r="AA214" i="20"/>
  <c r="AA220" i="20"/>
  <c r="AA224" i="20"/>
  <c r="AA228" i="20"/>
  <c r="AA232" i="20"/>
  <c r="AA236" i="20"/>
  <c r="AA240" i="20"/>
  <c r="AA244" i="20"/>
  <c r="AA248" i="20"/>
  <c r="AA252" i="20"/>
  <c r="AA256" i="20"/>
  <c r="AA260" i="20"/>
  <c r="AA264" i="20"/>
  <c r="AA268" i="20"/>
  <c r="AA272" i="20"/>
  <c r="AA276" i="20"/>
  <c r="AA280" i="20"/>
  <c r="AA284" i="20"/>
  <c r="AA288" i="20"/>
  <c r="AA292" i="20"/>
  <c r="AA296" i="20"/>
  <c r="AA300" i="20"/>
  <c r="AA304" i="20"/>
  <c r="AA39" i="20"/>
  <c r="AA43" i="20"/>
  <c r="AA47" i="20"/>
  <c r="AA51" i="20"/>
  <c r="AA55" i="20"/>
  <c r="AA59" i="20"/>
  <c r="AA63" i="20"/>
  <c r="AA67" i="20"/>
  <c r="AA71" i="20"/>
  <c r="AA75" i="20"/>
  <c r="AA79" i="20"/>
  <c r="AA83" i="20"/>
  <c r="AA87" i="20"/>
  <c r="AA91" i="20"/>
  <c r="AA95" i="20"/>
  <c r="AA99" i="20"/>
  <c r="AA103" i="20"/>
  <c r="AA107" i="20"/>
  <c r="AA111" i="20"/>
  <c r="AA115" i="20"/>
  <c r="AA119" i="20"/>
  <c r="AA123" i="20"/>
  <c r="AA127" i="20"/>
  <c r="AA131" i="20"/>
  <c r="AA135" i="20"/>
  <c r="AA139" i="20"/>
  <c r="AA143" i="20"/>
  <c r="AA147" i="20"/>
  <c r="AA151" i="20"/>
  <c r="AA155" i="20"/>
  <c r="AA159" i="20"/>
  <c r="AA163" i="20"/>
  <c r="AA167" i="20"/>
  <c r="AA171" i="20"/>
  <c r="AA175" i="20"/>
  <c r="AA179" i="20"/>
  <c r="AA183" i="20"/>
  <c r="AA187" i="20"/>
  <c r="AA191" i="20"/>
  <c r="AA195" i="20"/>
  <c r="AA199" i="20"/>
  <c r="AA203" i="20"/>
  <c r="AA207" i="20"/>
  <c r="AA211" i="20"/>
  <c r="AA215" i="20"/>
  <c r="AA37" i="20"/>
  <c r="AA41" i="20"/>
  <c r="AA45" i="20"/>
  <c r="AA49" i="20"/>
  <c r="AA53" i="20"/>
  <c r="AA57" i="20"/>
  <c r="AA61" i="20"/>
  <c r="AA65" i="20"/>
  <c r="AA69" i="20"/>
  <c r="AA73" i="20"/>
  <c r="AA77" i="20"/>
  <c r="AA81" i="20"/>
  <c r="AA85" i="20"/>
  <c r="AA89" i="20"/>
  <c r="AA93" i="20"/>
  <c r="AA97" i="20"/>
  <c r="AA101" i="20"/>
  <c r="AA105" i="20"/>
  <c r="AA109" i="20"/>
  <c r="AA113" i="20"/>
  <c r="AA117" i="20"/>
  <c r="AA121" i="20"/>
  <c r="AA125" i="20"/>
  <c r="AA129" i="20"/>
  <c r="AA133" i="20"/>
  <c r="AA137" i="20"/>
  <c r="AA141" i="20"/>
  <c r="AA145" i="20"/>
  <c r="AA149" i="20"/>
  <c r="AA153" i="20"/>
  <c r="AA157" i="20"/>
  <c r="AA161" i="20"/>
  <c r="AA165" i="20"/>
  <c r="AA169" i="20"/>
  <c r="AA173" i="20"/>
  <c r="AA177" i="20"/>
  <c r="AA181" i="20"/>
  <c r="AA185" i="20"/>
  <c r="AA189" i="20"/>
  <c r="AA193" i="20"/>
  <c r="AA197" i="20"/>
  <c r="AA201" i="20"/>
  <c r="AA205" i="20"/>
  <c r="AA209" i="20"/>
  <c r="AA213" i="20"/>
  <c r="AA122" i="20" l="1"/>
  <c r="AA106" i="20"/>
  <c r="AA154" i="20"/>
  <c r="AA138" i="20"/>
  <c r="AA90" i="20"/>
  <c r="AA261" i="20"/>
  <c r="AA229" i="20"/>
  <c r="AA160" i="20"/>
  <c r="AA162" i="20"/>
  <c r="AA130" i="20"/>
  <c r="AA98" i="20"/>
  <c r="AA168" i="20"/>
  <c r="AA152" i="20"/>
  <c r="AA136" i="20"/>
  <c r="AA120" i="20"/>
  <c r="AA104" i="20"/>
  <c r="AA88" i="20"/>
  <c r="AA76" i="20"/>
  <c r="AA44" i="20"/>
  <c r="AA277" i="20"/>
  <c r="AA29" i="20"/>
  <c r="AA21" i="20"/>
  <c r="AA34" i="20"/>
  <c r="AA26" i="20"/>
  <c r="AA18" i="20"/>
  <c r="AA8" i="20"/>
  <c r="AA11" i="20"/>
  <c r="Z6" i="20"/>
  <c r="Z15" i="20"/>
  <c r="F10" i="29"/>
  <c r="L10" i="29" s="1"/>
  <c r="N10" i="29" s="1"/>
  <c r="F9" i="29"/>
  <c r="L9" i="29" s="1"/>
  <c r="I4" i="29"/>
  <c r="AB303" i="20"/>
  <c r="U303" i="20" s="1"/>
  <c r="T303" i="20" s="1"/>
  <c r="S303" i="20" s="1"/>
  <c r="AB299" i="20"/>
  <c r="U299" i="20" s="1"/>
  <c r="T299" i="20" s="1"/>
  <c r="S299" i="20" s="1"/>
  <c r="AB295" i="20"/>
  <c r="U295" i="20" s="1"/>
  <c r="T295" i="20" s="1"/>
  <c r="S295" i="20" s="1"/>
  <c r="AB287" i="20"/>
  <c r="U287" i="20" s="1"/>
  <c r="T287" i="20" s="1"/>
  <c r="S287" i="20" s="1"/>
  <c r="AB283" i="20"/>
  <c r="U283" i="20" s="1"/>
  <c r="T283" i="20" s="1"/>
  <c r="S283" i="20" s="1"/>
  <c r="AB279" i="20"/>
  <c r="U279" i="20" s="1"/>
  <c r="T279" i="20" s="1"/>
  <c r="S279" i="20" s="1"/>
  <c r="AB271" i="20"/>
  <c r="U271" i="20" s="1"/>
  <c r="T271" i="20" s="1"/>
  <c r="S271" i="20" s="1"/>
  <c r="AB267" i="20"/>
  <c r="U267" i="20" s="1"/>
  <c r="T267" i="20" s="1"/>
  <c r="S267" i="20" s="1"/>
  <c r="AB263" i="20"/>
  <c r="U263" i="20" s="1"/>
  <c r="T263" i="20" s="1"/>
  <c r="S263" i="20" s="1"/>
  <c r="AB255" i="20"/>
  <c r="U255" i="20" s="1"/>
  <c r="T255" i="20" s="1"/>
  <c r="S255" i="20" s="1"/>
  <c r="AB251" i="20"/>
  <c r="U251" i="20" s="1"/>
  <c r="T251" i="20" s="1"/>
  <c r="S251" i="20" s="1"/>
  <c r="AB247" i="20"/>
  <c r="U247" i="20" s="1"/>
  <c r="T247" i="20" s="1"/>
  <c r="S247" i="20" s="1"/>
  <c r="AB239" i="20"/>
  <c r="U239" i="20" s="1"/>
  <c r="T239" i="20" s="1"/>
  <c r="S239" i="20" s="1"/>
  <c r="AB235" i="20"/>
  <c r="U235" i="20" s="1"/>
  <c r="T235" i="20" s="1"/>
  <c r="S235" i="20" s="1"/>
  <c r="AB231" i="20"/>
  <c r="U231" i="20" s="1"/>
  <c r="T231" i="20" s="1"/>
  <c r="S231" i="20" s="1"/>
  <c r="AB223" i="20"/>
  <c r="U223" i="20" s="1"/>
  <c r="T223" i="20" s="1"/>
  <c r="S223" i="20" s="1"/>
  <c r="AB219" i="20"/>
  <c r="U219" i="20" s="1"/>
  <c r="T219" i="20" s="1"/>
  <c r="S219" i="20" s="1"/>
  <c r="AB162" i="20"/>
  <c r="U162" i="20" s="1"/>
  <c r="AB154" i="20"/>
  <c r="U154" i="20" s="1"/>
  <c r="T154" i="20" s="1"/>
  <c r="S154" i="20" s="1"/>
  <c r="AB146" i="20"/>
  <c r="U146" i="20" s="1"/>
  <c r="T146" i="20" s="1"/>
  <c r="AB138" i="20"/>
  <c r="U138" i="20" s="1"/>
  <c r="AB130" i="20"/>
  <c r="U130" i="20" s="1"/>
  <c r="T130" i="20" s="1"/>
  <c r="S130" i="20" s="1"/>
  <c r="AB122" i="20"/>
  <c r="U122" i="20" s="1"/>
  <c r="T122" i="20" s="1"/>
  <c r="S122" i="20" s="1"/>
  <c r="AB114" i="20"/>
  <c r="U114" i="20" s="1"/>
  <c r="T114" i="20" s="1"/>
  <c r="S114" i="20" s="1"/>
  <c r="AB106" i="20"/>
  <c r="U106" i="20" s="1"/>
  <c r="T106" i="20" s="1"/>
  <c r="S106" i="20" s="1"/>
  <c r="AB98" i="20"/>
  <c r="U98" i="20" s="1"/>
  <c r="AB90" i="20"/>
  <c r="U90" i="20" s="1"/>
  <c r="T90" i="20" s="1"/>
  <c r="S90" i="20" s="1"/>
  <c r="AB168" i="20"/>
  <c r="U168" i="20" s="1"/>
  <c r="T168" i="20" s="1"/>
  <c r="S168" i="20" s="1"/>
  <c r="AB160" i="20"/>
  <c r="U160" i="20" s="1"/>
  <c r="AB152" i="20"/>
  <c r="U152" i="20" s="1"/>
  <c r="AB144" i="20"/>
  <c r="U144" i="20" s="1"/>
  <c r="T144" i="20" s="1"/>
  <c r="S144" i="20" s="1"/>
  <c r="AB136" i="20"/>
  <c r="U136" i="20" s="1"/>
  <c r="T136" i="20" s="1"/>
  <c r="AB128" i="20"/>
  <c r="U128" i="20" s="1"/>
  <c r="T128" i="20" s="1"/>
  <c r="S128" i="20" s="1"/>
  <c r="AB120" i="20"/>
  <c r="U120" i="20" s="1"/>
  <c r="AB112" i="20"/>
  <c r="U112" i="20" s="1"/>
  <c r="T112" i="20" s="1"/>
  <c r="S112" i="20" s="1"/>
  <c r="AB104" i="20"/>
  <c r="U104" i="20" s="1"/>
  <c r="T104" i="20" s="1"/>
  <c r="S104" i="20" s="1"/>
  <c r="AB96" i="20"/>
  <c r="U96" i="20" s="1"/>
  <c r="T96" i="20" s="1"/>
  <c r="S96" i="20" s="1"/>
  <c r="AB88" i="20"/>
  <c r="U88" i="20" s="1"/>
  <c r="AB80" i="20"/>
  <c r="U80" i="20" s="1"/>
  <c r="T80" i="20" s="1"/>
  <c r="S80" i="20" s="1"/>
  <c r="AB76" i="20"/>
  <c r="U76" i="20" s="1"/>
  <c r="T76" i="20" s="1"/>
  <c r="S76" i="20" s="1"/>
  <c r="AB60" i="20"/>
  <c r="U60" i="20" s="1"/>
  <c r="T60" i="20" s="1"/>
  <c r="S60" i="20" s="1"/>
  <c r="AB44" i="20"/>
  <c r="U44" i="20" s="1"/>
  <c r="AB293" i="20"/>
  <c r="U293" i="20" s="1"/>
  <c r="T293" i="20" s="1"/>
  <c r="S293" i="20" s="1"/>
  <c r="AB277" i="20"/>
  <c r="U277" i="20" s="1"/>
  <c r="T277" i="20" s="1"/>
  <c r="S277" i="20" s="1"/>
  <c r="AB261" i="20"/>
  <c r="U261" i="20" s="1"/>
  <c r="AB245" i="20"/>
  <c r="U245" i="20" s="1"/>
  <c r="T245" i="20" s="1"/>
  <c r="S245" i="20" s="1"/>
  <c r="AB229" i="20"/>
  <c r="U229" i="20" s="1"/>
  <c r="T229" i="20" s="1"/>
  <c r="S229" i="20" s="1"/>
  <c r="AB35" i="20"/>
  <c r="U35" i="20" s="1"/>
  <c r="T35" i="20" s="1"/>
  <c r="S35" i="20" s="1"/>
  <c r="AB31" i="20"/>
  <c r="U31" i="20" s="1"/>
  <c r="T31" i="20" s="1"/>
  <c r="S31" i="20" s="1"/>
  <c r="AB27" i="20"/>
  <c r="U27" i="20" s="1"/>
  <c r="T27" i="20" s="1"/>
  <c r="AB23" i="20"/>
  <c r="U23" i="20" s="1"/>
  <c r="T23" i="20" s="1"/>
  <c r="S23" i="20" s="1"/>
  <c r="AB19" i="20"/>
  <c r="U19" i="20" s="1"/>
  <c r="T19" i="20" s="1"/>
  <c r="S19" i="20" s="1"/>
  <c r="AB32" i="20"/>
  <c r="U32" i="20" s="1"/>
  <c r="T32" i="20" s="1"/>
  <c r="S32" i="20" s="1"/>
  <c r="AB28" i="20"/>
  <c r="U28" i="20" s="1"/>
  <c r="T28" i="20" s="1"/>
  <c r="S28" i="20" s="1"/>
  <c r="AB24" i="20"/>
  <c r="U24" i="20" s="1"/>
  <c r="T24" i="20" s="1"/>
  <c r="S24" i="20" s="1"/>
  <c r="AB20" i="20"/>
  <c r="U20" i="20" s="1"/>
  <c r="T20" i="20" s="1"/>
  <c r="S20" i="20" s="1"/>
  <c r="AB16" i="20"/>
  <c r="U16" i="20" s="1"/>
  <c r="AB14" i="20"/>
  <c r="U14" i="20" s="1"/>
  <c r="AB10" i="20"/>
  <c r="U10" i="20" s="1"/>
  <c r="T10" i="20" s="1"/>
  <c r="S10" i="20" s="1"/>
  <c r="AB7" i="20"/>
  <c r="U7" i="20" s="1"/>
  <c r="T7" i="20" s="1"/>
  <c r="S7" i="20" s="1"/>
  <c r="AB12" i="20"/>
  <c r="U12" i="20" s="1"/>
  <c r="T12" i="20" s="1"/>
  <c r="S12" i="20" s="1"/>
  <c r="AB9" i="20"/>
  <c r="U9" i="20" s="1"/>
  <c r="T9" i="20" s="1"/>
  <c r="S9" i="20" s="1"/>
  <c r="AB291" i="20"/>
  <c r="U291" i="20" s="1"/>
  <c r="T291" i="20" s="1"/>
  <c r="S291" i="20" s="1"/>
  <c r="AB275" i="20"/>
  <c r="U275" i="20" s="1"/>
  <c r="T275" i="20" s="1"/>
  <c r="S275" i="20" s="1"/>
  <c r="AB259" i="20"/>
  <c r="U259" i="20" s="1"/>
  <c r="T259" i="20" s="1"/>
  <c r="S259" i="20" s="1"/>
  <c r="AB243" i="20"/>
  <c r="U243" i="20" s="1"/>
  <c r="T243" i="20" s="1"/>
  <c r="S243" i="20" s="1"/>
  <c r="AB227" i="20"/>
  <c r="U227" i="20" s="1"/>
  <c r="T227" i="20" s="1"/>
  <c r="S227" i="20" s="1"/>
  <c r="AB164" i="20"/>
  <c r="U164" i="20" s="1"/>
  <c r="T164" i="20" s="1"/>
  <c r="S164" i="20" s="1"/>
  <c r="AB156" i="20"/>
  <c r="U156" i="20" s="1"/>
  <c r="T156" i="20" s="1"/>
  <c r="S156" i="20" s="1"/>
  <c r="AB148" i="20"/>
  <c r="U148" i="20" s="1"/>
  <c r="T148" i="20" s="1"/>
  <c r="S148" i="20" s="1"/>
  <c r="AB140" i="20"/>
  <c r="U140" i="20" s="1"/>
  <c r="T140" i="20" s="1"/>
  <c r="S140" i="20" s="1"/>
  <c r="AB132" i="20"/>
  <c r="U132" i="20" s="1"/>
  <c r="T132" i="20" s="1"/>
  <c r="S132" i="20" s="1"/>
  <c r="AB124" i="20"/>
  <c r="U124" i="20" s="1"/>
  <c r="T124" i="20" s="1"/>
  <c r="S124" i="20" s="1"/>
  <c r="AB116" i="20"/>
  <c r="U116" i="20" s="1"/>
  <c r="AB108" i="20"/>
  <c r="U108" i="20" s="1"/>
  <c r="T108" i="20" s="1"/>
  <c r="S108" i="20" s="1"/>
  <c r="AB100" i="20"/>
  <c r="U100" i="20" s="1"/>
  <c r="T100" i="20" s="1"/>
  <c r="S100" i="20" s="1"/>
  <c r="AB92" i="20"/>
  <c r="U92" i="20" s="1"/>
  <c r="T92" i="20" s="1"/>
  <c r="S92" i="20" s="1"/>
  <c r="AB33" i="20"/>
  <c r="U33" i="20" s="1"/>
  <c r="T33" i="20" s="1"/>
  <c r="S33" i="20" s="1"/>
  <c r="AB29" i="20"/>
  <c r="U29" i="20" s="1"/>
  <c r="T29" i="20" s="1"/>
  <c r="S29" i="20" s="1"/>
  <c r="AB25" i="20"/>
  <c r="U25" i="20" s="1"/>
  <c r="T25" i="20" s="1"/>
  <c r="S25" i="20" s="1"/>
  <c r="AB21" i="20"/>
  <c r="U21" i="20" s="1"/>
  <c r="AB17" i="20"/>
  <c r="U17" i="20" s="1"/>
  <c r="AB34" i="20"/>
  <c r="U34" i="20" s="1"/>
  <c r="T34" i="20" s="1"/>
  <c r="S34" i="20" s="1"/>
  <c r="AB30" i="20"/>
  <c r="U30" i="20" s="1"/>
  <c r="T30" i="20" s="1"/>
  <c r="AB26" i="20"/>
  <c r="U26" i="20" s="1"/>
  <c r="AB22" i="20"/>
  <c r="U22" i="20" s="1"/>
  <c r="T22" i="20" s="1"/>
  <c r="S22" i="20" s="1"/>
  <c r="AB18" i="20"/>
  <c r="U18" i="20" s="1"/>
  <c r="AB13" i="20"/>
  <c r="U13" i="20" s="1"/>
  <c r="T13" i="20" s="1"/>
  <c r="S13" i="20" s="1"/>
  <c r="AB8" i="20"/>
  <c r="U8" i="20" s="1"/>
  <c r="AA5" i="20"/>
  <c r="AB11" i="20"/>
  <c r="U11" i="20" s="1"/>
  <c r="T11" i="20" s="1"/>
  <c r="AA6" i="20"/>
  <c r="AA15" i="20"/>
  <c r="F8" i="29"/>
  <c r="L8" i="29" s="1"/>
  <c r="AB213" i="20"/>
  <c r="U213" i="20" s="1"/>
  <c r="T213" i="20" s="1"/>
  <c r="S213" i="20" s="1"/>
  <c r="AB209" i="20"/>
  <c r="U209" i="20" s="1"/>
  <c r="T209" i="20" s="1"/>
  <c r="S209" i="20" s="1"/>
  <c r="AB205" i="20"/>
  <c r="U205" i="20" s="1"/>
  <c r="AB201" i="20"/>
  <c r="U201" i="20" s="1"/>
  <c r="T201" i="20" s="1"/>
  <c r="AB197" i="20"/>
  <c r="U197" i="20" s="1"/>
  <c r="T197" i="20" s="1"/>
  <c r="S197" i="20" s="1"/>
  <c r="AB193" i="20"/>
  <c r="U193" i="20" s="1"/>
  <c r="T193" i="20" s="1"/>
  <c r="S193" i="20" s="1"/>
  <c r="AB189" i="20"/>
  <c r="U189" i="20" s="1"/>
  <c r="T189" i="20" s="1"/>
  <c r="AB185" i="20"/>
  <c r="U185" i="20" s="1"/>
  <c r="T185" i="20" s="1"/>
  <c r="AB181" i="20"/>
  <c r="U181" i="20" s="1"/>
  <c r="T181" i="20" s="1"/>
  <c r="S181" i="20" s="1"/>
  <c r="AB177" i="20"/>
  <c r="U177" i="20" s="1"/>
  <c r="T177" i="20" s="1"/>
  <c r="S177" i="20" s="1"/>
  <c r="AB173" i="20"/>
  <c r="U173" i="20" s="1"/>
  <c r="T173" i="20" s="1"/>
  <c r="AB169" i="20"/>
  <c r="U169" i="20" s="1"/>
  <c r="AB165" i="20"/>
  <c r="U165" i="20" s="1"/>
  <c r="T165" i="20" s="1"/>
  <c r="S165" i="20" s="1"/>
  <c r="AB161" i="20"/>
  <c r="U161" i="20" s="1"/>
  <c r="T161" i="20" s="1"/>
  <c r="S161" i="20" s="1"/>
  <c r="AB157" i="20"/>
  <c r="U157" i="20" s="1"/>
  <c r="AB153" i="20"/>
  <c r="U153" i="20" s="1"/>
  <c r="T153" i="20" s="1"/>
  <c r="AB149" i="20"/>
  <c r="U149" i="20" s="1"/>
  <c r="T149" i="20" s="1"/>
  <c r="S149" i="20" s="1"/>
  <c r="AB145" i="20"/>
  <c r="U145" i="20" s="1"/>
  <c r="T145" i="20" s="1"/>
  <c r="S145" i="20" s="1"/>
  <c r="AB141" i="20"/>
  <c r="U141" i="20" s="1"/>
  <c r="T141" i="20" s="1"/>
  <c r="AB137" i="20"/>
  <c r="U137" i="20" s="1"/>
  <c r="T137" i="20" s="1"/>
  <c r="S137" i="20" s="1"/>
  <c r="AB133" i="20"/>
  <c r="U133" i="20" s="1"/>
  <c r="T133" i="20" s="1"/>
  <c r="S133" i="20" s="1"/>
  <c r="AB129" i="20"/>
  <c r="U129" i="20" s="1"/>
  <c r="T129" i="20" s="1"/>
  <c r="AB125" i="20"/>
  <c r="U125" i="20" s="1"/>
  <c r="T125" i="20" s="1"/>
  <c r="AB121" i="20"/>
  <c r="U121" i="20" s="1"/>
  <c r="T121" i="20" s="1"/>
  <c r="S121" i="20" s="1"/>
  <c r="AB117" i="20"/>
  <c r="U117" i="20" s="1"/>
  <c r="T117" i="20" s="1"/>
  <c r="S117" i="20" s="1"/>
  <c r="AB113" i="20"/>
  <c r="U113" i="20" s="1"/>
  <c r="T113" i="20" s="1"/>
  <c r="AB109" i="20"/>
  <c r="U109" i="20" s="1"/>
  <c r="T109" i="20" s="1"/>
  <c r="AB105" i="20"/>
  <c r="U105" i="20" s="1"/>
  <c r="T105" i="20" s="1"/>
  <c r="S105" i="20" s="1"/>
  <c r="AB101" i="20"/>
  <c r="U101" i="20" s="1"/>
  <c r="T101" i="20" s="1"/>
  <c r="S101" i="20" s="1"/>
  <c r="AB97" i="20"/>
  <c r="U97" i="20" s="1"/>
  <c r="T97" i="20" s="1"/>
  <c r="AB93" i="20"/>
  <c r="U93" i="20" s="1"/>
  <c r="T93" i="20" s="1"/>
  <c r="AB89" i="20"/>
  <c r="U89" i="20" s="1"/>
  <c r="T89" i="20" s="1"/>
  <c r="S89" i="20" s="1"/>
  <c r="AB85" i="20"/>
  <c r="U85" i="20" s="1"/>
  <c r="T85" i="20" s="1"/>
  <c r="S85" i="20" s="1"/>
  <c r="AB81" i="20"/>
  <c r="U81" i="20" s="1"/>
  <c r="T81" i="20" s="1"/>
  <c r="AB77" i="20"/>
  <c r="U77" i="20" s="1"/>
  <c r="T77" i="20" s="1"/>
  <c r="AB73" i="20"/>
  <c r="U73" i="20" s="1"/>
  <c r="T73" i="20" s="1"/>
  <c r="S73" i="20" s="1"/>
  <c r="AB69" i="20"/>
  <c r="U69" i="20" s="1"/>
  <c r="T69" i="20" s="1"/>
  <c r="S69" i="20" s="1"/>
  <c r="AB65" i="20"/>
  <c r="U65" i="20" s="1"/>
  <c r="T65" i="20" s="1"/>
  <c r="AB61" i="20"/>
  <c r="U61" i="20" s="1"/>
  <c r="T61" i="20" s="1"/>
  <c r="AB57" i="20"/>
  <c r="U57" i="20" s="1"/>
  <c r="T57" i="20" s="1"/>
  <c r="S57" i="20" s="1"/>
  <c r="AB53" i="20"/>
  <c r="U53" i="20" s="1"/>
  <c r="T53" i="20" s="1"/>
  <c r="S53" i="20" s="1"/>
  <c r="AB49" i="20"/>
  <c r="U49" i="20" s="1"/>
  <c r="T49" i="20" s="1"/>
  <c r="AB45" i="20"/>
  <c r="U45" i="20" s="1"/>
  <c r="AB41" i="20"/>
  <c r="U41" i="20" s="1"/>
  <c r="T41" i="20" s="1"/>
  <c r="S41" i="20" s="1"/>
  <c r="AB37" i="20"/>
  <c r="U37" i="20" s="1"/>
  <c r="T37" i="20" s="1"/>
  <c r="S37" i="20" s="1"/>
  <c r="AB215" i="20"/>
  <c r="U215" i="20" s="1"/>
  <c r="T215" i="20" s="1"/>
  <c r="AB211" i="20"/>
  <c r="U211" i="20" s="1"/>
  <c r="T211" i="20" s="1"/>
  <c r="AB207" i="20"/>
  <c r="U207" i="20" s="1"/>
  <c r="T207" i="20" s="1"/>
  <c r="AB203" i="20"/>
  <c r="U203" i="20" s="1"/>
  <c r="T203" i="20" s="1"/>
  <c r="AB199" i="20"/>
  <c r="U199" i="20" s="1"/>
  <c r="T199" i="20" s="1"/>
  <c r="AB195" i="20"/>
  <c r="U195" i="20" s="1"/>
  <c r="T195" i="20" s="1"/>
  <c r="AB191" i="20"/>
  <c r="U191" i="20" s="1"/>
  <c r="AB187" i="20"/>
  <c r="U187" i="20" s="1"/>
  <c r="T187" i="20" s="1"/>
  <c r="AB183" i="20"/>
  <c r="U183" i="20" s="1"/>
  <c r="T183" i="20" s="1"/>
  <c r="AB179" i="20"/>
  <c r="U179" i="20" s="1"/>
  <c r="T179" i="20" s="1"/>
  <c r="AB175" i="20"/>
  <c r="U175" i="20" s="1"/>
  <c r="T175" i="20" s="1"/>
  <c r="AB171" i="20"/>
  <c r="U171" i="20" s="1"/>
  <c r="AB167" i="20"/>
  <c r="U167" i="20" s="1"/>
  <c r="AB163" i="20"/>
  <c r="U163" i="20" s="1"/>
  <c r="T163" i="20" s="1"/>
  <c r="AB159" i="20"/>
  <c r="U159" i="20" s="1"/>
  <c r="AB155" i="20"/>
  <c r="U155" i="20" s="1"/>
  <c r="T155" i="20" s="1"/>
  <c r="AB151" i="20"/>
  <c r="U151" i="20" s="1"/>
  <c r="T151" i="20" s="1"/>
  <c r="AB147" i="20"/>
  <c r="U147" i="20" s="1"/>
  <c r="T147" i="20" s="1"/>
  <c r="AB143" i="20"/>
  <c r="U143" i="20" s="1"/>
  <c r="AB139" i="20"/>
  <c r="U139" i="20" s="1"/>
  <c r="T139" i="20" s="1"/>
  <c r="AB135" i="20"/>
  <c r="U135" i="20" s="1"/>
  <c r="T135" i="20" s="1"/>
  <c r="AB131" i="20"/>
  <c r="U131" i="20" s="1"/>
  <c r="T131" i="20" s="1"/>
  <c r="AB127" i="20"/>
  <c r="U127" i="20" s="1"/>
  <c r="T127" i="20" s="1"/>
  <c r="AB123" i="20"/>
  <c r="U123" i="20" s="1"/>
  <c r="T123" i="20" s="1"/>
  <c r="AB119" i="20"/>
  <c r="U119" i="20" s="1"/>
  <c r="T119" i="20" s="1"/>
  <c r="AB115" i="20"/>
  <c r="U115" i="20" s="1"/>
  <c r="T115" i="20" s="1"/>
  <c r="AB111" i="20"/>
  <c r="U111" i="20" s="1"/>
  <c r="T111" i="20" s="1"/>
  <c r="AB107" i="20"/>
  <c r="U107" i="20" s="1"/>
  <c r="T107" i="20" s="1"/>
  <c r="AB103" i="20"/>
  <c r="U103" i="20" s="1"/>
  <c r="T103" i="20" s="1"/>
  <c r="AB99" i="20"/>
  <c r="U99" i="20" s="1"/>
  <c r="T99" i="20" s="1"/>
  <c r="AB95" i="20"/>
  <c r="U95" i="20" s="1"/>
  <c r="AB91" i="20"/>
  <c r="U91" i="20" s="1"/>
  <c r="T91" i="20" s="1"/>
  <c r="AB87" i="20"/>
  <c r="U87" i="20" s="1"/>
  <c r="T87" i="20" s="1"/>
  <c r="S87" i="20" s="1"/>
  <c r="AB83" i="20"/>
  <c r="U83" i="20" s="1"/>
  <c r="T83" i="20" s="1"/>
  <c r="S83" i="20" s="1"/>
  <c r="AB79" i="20"/>
  <c r="U79" i="20" s="1"/>
  <c r="AB75" i="20"/>
  <c r="U75" i="20" s="1"/>
  <c r="T75" i="20" s="1"/>
  <c r="AB71" i="20"/>
  <c r="U71" i="20" s="1"/>
  <c r="T71" i="20" s="1"/>
  <c r="S71" i="20" s="1"/>
  <c r="AB67" i="20"/>
  <c r="U67" i="20" s="1"/>
  <c r="T67" i="20" s="1"/>
  <c r="S67" i="20" s="1"/>
  <c r="AB63" i="20"/>
  <c r="U63" i="20" s="1"/>
  <c r="T63" i="20" s="1"/>
  <c r="AB59" i="20"/>
  <c r="U59" i="20" s="1"/>
  <c r="T59" i="20" s="1"/>
  <c r="AB55" i="20"/>
  <c r="U55" i="20" s="1"/>
  <c r="T55" i="20" s="1"/>
  <c r="S55" i="20" s="1"/>
  <c r="AB51" i="20"/>
  <c r="U51" i="20" s="1"/>
  <c r="T51" i="20" s="1"/>
  <c r="S51" i="20" s="1"/>
  <c r="AB47" i="20"/>
  <c r="U47" i="20" s="1"/>
  <c r="T47" i="20" s="1"/>
  <c r="AB43" i="20"/>
  <c r="U43" i="20" s="1"/>
  <c r="T43" i="20" s="1"/>
  <c r="AB39" i="20"/>
  <c r="U39" i="20" s="1"/>
  <c r="T39" i="20" s="1"/>
  <c r="S39" i="20" s="1"/>
  <c r="AB304" i="20"/>
  <c r="U304" i="20" s="1"/>
  <c r="T304" i="20" s="1"/>
  <c r="AB300" i="20"/>
  <c r="U300" i="20" s="1"/>
  <c r="T300" i="20" s="1"/>
  <c r="AB296" i="20"/>
  <c r="U296" i="20" s="1"/>
  <c r="T296" i="20" s="1"/>
  <c r="AB292" i="20"/>
  <c r="U292" i="20" s="1"/>
  <c r="T292" i="20" s="1"/>
  <c r="AB288" i="20"/>
  <c r="U288" i="20" s="1"/>
  <c r="T288" i="20" s="1"/>
  <c r="AB284" i="20"/>
  <c r="U284" i="20" s="1"/>
  <c r="AB280" i="20"/>
  <c r="U280" i="20" s="1"/>
  <c r="T280" i="20" s="1"/>
  <c r="AB276" i="20"/>
  <c r="U276" i="20" s="1"/>
  <c r="T276" i="20" s="1"/>
  <c r="AB272" i="20"/>
  <c r="U272" i="20" s="1"/>
  <c r="T272" i="20" s="1"/>
  <c r="AB268" i="20"/>
  <c r="U268" i="20" s="1"/>
  <c r="T268" i="20" s="1"/>
  <c r="AB264" i="20"/>
  <c r="U264" i="20" s="1"/>
  <c r="AB260" i="20"/>
  <c r="U260" i="20" s="1"/>
  <c r="AB256" i="20"/>
  <c r="U256" i="20" s="1"/>
  <c r="T256" i="20" s="1"/>
  <c r="AB252" i="20"/>
  <c r="U252" i="20" s="1"/>
  <c r="T252" i="20" s="1"/>
  <c r="AB248" i="20"/>
  <c r="U248" i="20" s="1"/>
  <c r="T248" i="20" s="1"/>
  <c r="AB244" i="20"/>
  <c r="U244" i="20" s="1"/>
  <c r="T244" i="20" s="1"/>
  <c r="AB240" i="20"/>
  <c r="U240" i="20" s="1"/>
  <c r="T240" i="20" s="1"/>
  <c r="AB236" i="20"/>
  <c r="U236" i="20" s="1"/>
  <c r="T236" i="20" s="1"/>
  <c r="AB232" i="20"/>
  <c r="U232" i="20" s="1"/>
  <c r="T232" i="20" s="1"/>
  <c r="AB228" i="20"/>
  <c r="U228" i="20" s="1"/>
  <c r="T228" i="20" s="1"/>
  <c r="AB224" i="20"/>
  <c r="U224" i="20" s="1"/>
  <c r="AB220" i="20"/>
  <c r="U220" i="20" s="1"/>
  <c r="T220" i="20" s="1"/>
  <c r="AB214" i="20"/>
  <c r="U214" i="20" s="1"/>
  <c r="T214" i="20" s="1"/>
  <c r="AB210" i="20"/>
  <c r="U210" i="20" s="1"/>
  <c r="T210" i="20" s="1"/>
  <c r="AB206" i="20"/>
  <c r="U206" i="20" s="1"/>
  <c r="T206" i="20" s="1"/>
  <c r="AB202" i="20"/>
  <c r="U202" i="20" s="1"/>
  <c r="T202" i="20" s="1"/>
  <c r="AB198" i="20"/>
  <c r="U198" i="20" s="1"/>
  <c r="T198" i="20" s="1"/>
  <c r="AB194" i="20"/>
  <c r="U194" i="20" s="1"/>
  <c r="T194" i="20" s="1"/>
  <c r="AB190" i="20"/>
  <c r="U190" i="20" s="1"/>
  <c r="T190" i="20" s="1"/>
  <c r="AB186" i="20"/>
  <c r="U186" i="20" s="1"/>
  <c r="T186" i="20" s="1"/>
  <c r="AB182" i="20"/>
  <c r="U182" i="20" s="1"/>
  <c r="T182" i="20" s="1"/>
  <c r="AB178" i="20"/>
  <c r="U178" i="20" s="1"/>
  <c r="T178" i="20" s="1"/>
  <c r="AB174" i="20"/>
  <c r="U174" i="20" s="1"/>
  <c r="AB170" i="20"/>
  <c r="U170" i="20" s="1"/>
  <c r="T170" i="20" s="1"/>
  <c r="AB166" i="20"/>
  <c r="U166" i="20" s="1"/>
  <c r="T166" i="20" s="1"/>
  <c r="AB158" i="20"/>
  <c r="U158" i="20" s="1"/>
  <c r="AB150" i="20"/>
  <c r="U150" i="20" s="1"/>
  <c r="T150" i="20" s="1"/>
  <c r="AB142" i="20"/>
  <c r="U142" i="20" s="1"/>
  <c r="T142" i="20" s="1"/>
  <c r="AB134" i="20"/>
  <c r="U134" i="20" s="1"/>
  <c r="T134" i="20" s="1"/>
  <c r="AB126" i="20"/>
  <c r="U126" i="20" s="1"/>
  <c r="AB118" i="20"/>
  <c r="U118" i="20" s="1"/>
  <c r="T118" i="20" s="1"/>
  <c r="AB110" i="20"/>
  <c r="U110" i="20" s="1"/>
  <c r="T110" i="20" s="1"/>
  <c r="AB102" i="20"/>
  <c r="U102" i="20" s="1"/>
  <c r="T102" i="20" s="1"/>
  <c r="AB94" i="20"/>
  <c r="U94" i="20" s="1"/>
  <c r="T94" i="20" s="1"/>
  <c r="AB86" i="20"/>
  <c r="U86" i="20" s="1"/>
  <c r="T86" i="20" s="1"/>
  <c r="AB84" i="20"/>
  <c r="U84" i="20" s="1"/>
  <c r="AB82" i="20"/>
  <c r="U82" i="20" s="1"/>
  <c r="T82" i="20" s="1"/>
  <c r="AB78" i="20"/>
  <c r="U78" i="20" s="1"/>
  <c r="T78" i="20" s="1"/>
  <c r="AB74" i="20"/>
  <c r="U74" i="20" s="1"/>
  <c r="AB72" i="20"/>
  <c r="U72" i="20" s="1"/>
  <c r="T72" i="20" s="1"/>
  <c r="AB70" i="20"/>
  <c r="U70" i="20" s="1"/>
  <c r="T70" i="20" s="1"/>
  <c r="AB68" i="20"/>
  <c r="U68" i="20" s="1"/>
  <c r="T68" i="20" s="1"/>
  <c r="AB66" i="20"/>
  <c r="U66" i="20" s="1"/>
  <c r="T66" i="20" s="1"/>
  <c r="AB64" i="20"/>
  <c r="U64" i="20" s="1"/>
  <c r="AB62" i="20"/>
  <c r="U62" i="20" s="1"/>
  <c r="T62" i="20" s="1"/>
  <c r="AB58" i="20"/>
  <c r="U58" i="20" s="1"/>
  <c r="T58" i="20" s="1"/>
  <c r="AB56" i="20"/>
  <c r="U56" i="20" s="1"/>
  <c r="AB54" i="20"/>
  <c r="U54" i="20" s="1"/>
  <c r="T54" i="20" s="1"/>
  <c r="AB52" i="20"/>
  <c r="U52" i="20" s="1"/>
  <c r="T52" i="20" s="1"/>
  <c r="AB50" i="20"/>
  <c r="U50" i="20" s="1"/>
  <c r="T50" i="20" s="1"/>
  <c r="S50" i="20" s="1"/>
  <c r="AB48" i="20"/>
  <c r="U48" i="20" s="1"/>
  <c r="T48" i="20" s="1"/>
  <c r="S48" i="20" s="1"/>
  <c r="AB46" i="20"/>
  <c r="U46" i="20" s="1"/>
  <c r="T46" i="20" s="1"/>
  <c r="AB42" i="20"/>
  <c r="U42" i="20" s="1"/>
  <c r="T42" i="20" s="1"/>
  <c r="AB40" i="20"/>
  <c r="U40" i="20" s="1"/>
  <c r="T40" i="20" s="1"/>
  <c r="S40" i="20" s="1"/>
  <c r="AB38" i="20"/>
  <c r="U38" i="20" s="1"/>
  <c r="T38" i="20" s="1"/>
  <c r="S38" i="20" s="1"/>
  <c r="AB36" i="20"/>
  <c r="U36" i="20" s="1"/>
  <c r="AB216" i="20"/>
  <c r="U216" i="20" s="1"/>
  <c r="T216" i="20" s="1"/>
  <c r="AB212" i="20"/>
  <c r="U212" i="20" s="1"/>
  <c r="T212" i="20" s="1"/>
  <c r="AB208" i="20"/>
  <c r="U208" i="20" s="1"/>
  <c r="T208" i="20" s="1"/>
  <c r="S208" i="20" s="1"/>
  <c r="AB204" i="20"/>
  <c r="U204" i="20" s="1"/>
  <c r="T204" i="20" s="1"/>
  <c r="S204" i="20" s="1"/>
  <c r="AB200" i="20"/>
  <c r="U200" i="20" s="1"/>
  <c r="AB196" i="20"/>
  <c r="U196" i="20" s="1"/>
  <c r="T196" i="20" s="1"/>
  <c r="AB192" i="20"/>
  <c r="U192" i="20" s="1"/>
  <c r="T192" i="20" s="1"/>
  <c r="S192" i="20" s="1"/>
  <c r="AB188" i="20"/>
  <c r="U188" i="20" s="1"/>
  <c r="T188" i="20" s="1"/>
  <c r="S188" i="20" s="1"/>
  <c r="AB184" i="20"/>
  <c r="U184" i="20" s="1"/>
  <c r="T184" i="20" s="1"/>
  <c r="AB180" i="20"/>
  <c r="U180" i="20" s="1"/>
  <c r="AB176" i="20"/>
  <c r="U176" i="20" s="1"/>
  <c r="T176" i="20" s="1"/>
  <c r="S176" i="20" s="1"/>
  <c r="AB172" i="20"/>
  <c r="U172" i="20" s="1"/>
  <c r="T172" i="20" s="1"/>
  <c r="S172" i="20" s="1"/>
  <c r="AB302" i="20"/>
  <c r="U302" i="20" s="1"/>
  <c r="T302" i="20" s="1"/>
  <c r="AB298" i="20"/>
  <c r="U298" i="20" s="1"/>
  <c r="T298" i="20" s="1"/>
  <c r="AB294" i="20"/>
  <c r="U294" i="20" s="1"/>
  <c r="T294" i="20" s="1"/>
  <c r="S294" i="20" s="1"/>
  <c r="AB290" i="20"/>
  <c r="U290" i="20" s="1"/>
  <c r="T290" i="20" s="1"/>
  <c r="S290" i="20" s="1"/>
  <c r="AB286" i="20"/>
  <c r="U286" i="20" s="1"/>
  <c r="T286" i="20" s="1"/>
  <c r="AB282" i="20"/>
  <c r="U282" i="20" s="1"/>
  <c r="T282" i="20" s="1"/>
  <c r="AB278" i="20"/>
  <c r="U278" i="20" s="1"/>
  <c r="T278" i="20" s="1"/>
  <c r="S278" i="20" s="1"/>
  <c r="AB274" i="20"/>
  <c r="U274" i="20" s="1"/>
  <c r="T274" i="20" s="1"/>
  <c r="S274" i="20" s="1"/>
  <c r="AB270" i="20"/>
  <c r="U270" i="20" s="1"/>
  <c r="T270" i="20" s="1"/>
  <c r="AB266" i="20"/>
  <c r="U266" i="20" s="1"/>
  <c r="T266" i="20" s="1"/>
  <c r="AB262" i="20"/>
  <c r="U262" i="20" s="1"/>
  <c r="T262" i="20" s="1"/>
  <c r="S262" i="20" s="1"/>
  <c r="AB258" i="20"/>
  <c r="U258" i="20" s="1"/>
  <c r="T258" i="20" s="1"/>
  <c r="S258" i="20" s="1"/>
  <c r="AB254" i="20"/>
  <c r="U254" i="20" s="1"/>
  <c r="AB250" i="20"/>
  <c r="U250" i="20" s="1"/>
  <c r="AB246" i="20"/>
  <c r="U246" i="20" s="1"/>
  <c r="T246" i="20" s="1"/>
  <c r="S246" i="20" s="1"/>
  <c r="AB242" i="20"/>
  <c r="U242" i="20" s="1"/>
  <c r="T242" i="20" s="1"/>
  <c r="S242" i="20" s="1"/>
  <c r="AB238" i="20"/>
  <c r="U238" i="20" s="1"/>
  <c r="T238" i="20" s="1"/>
  <c r="AB234" i="20"/>
  <c r="U234" i="20" s="1"/>
  <c r="T234" i="20" s="1"/>
  <c r="AB230" i="20"/>
  <c r="U230" i="20" s="1"/>
  <c r="T230" i="20" s="1"/>
  <c r="S230" i="20" s="1"/>
  <c r="AB226" i="20"/>
  <c r="U226" i="20" s="1"/>
  <c r="T226" i="20" s="1"/>
  <c r="S226" i="20" s="1"/>
  <c r="AB222" i="20"/>
  <c r="U222" i="20" s="1"/>
  <c r="T222" i="20" s="1"/>
  <c r="AB218" i="20"/>
  <c r="U218" i="20" s="1"/>
  <c r="T218" i="20" s="1"/>
  <c r="T44" i="20" l="1"/>
  <c r="S44" i="20" s="1"/>
  <c r="T88" i="20"/>
  <c r="S88" i="20" s="1"/>
  <c r="T120" i="20"/>
  <c r="S120" i="20" s="1"/>
  <c r="T98" i="20"/>
  <c r="S98" i="20" s="1"/>
  <c r="T162" i="20"/>
  <c r="S162" i="20" s="1"/>
  <c r="T261" i="20"/>
  <c r="S261" i="20" s="1"/>
  <c r="T138" i="20"/>
  <c r="S138" i="20" s="1"/>
  <c r="T8" i="20"/>
  <c r="S8" i="20" s="1"/>
  <c r="T26" i="20"/>
  <c r="S26" i="20" s="1"/>
  <c r="T21" i="20"/>
  <c r="S21" i="20" s="1"/>
  <c r="T160" i="20"/>
  <c r="S160" i="20" s="1"/>
  <c r="T17" i="20"/>
  <c r="S17" i="20" s="1"/>
  <c r="T116" i="20"/>
  <c r="S116" i="20" s="1"/>
  <c r="T254" i="20"/>
  <c r="S254" i="20" s="1"/>
  <c r="T250" i="20"/>
  <c r="S250" i="20" s="1"/>
  <c r="T180" i="20"/>
  <c r="S180" i="20" s="1"/>
  <c r="T36" i="20"/>
  <c r="S36" i="20" s="1"/>
  <c r="T64" i="20"/>
  <c r="S64" i="20" s="1"/>
  <c r="T84" i="20"/>
  <c r="S84" i="20" s="1"/>
  <c r="T126" i="20"/>
  <c r="S126" i="20" s="1"/>
  <c r="T158" i="20"/>
  <c r="S158" i="20" s="1"/>
  <c r="T260" i="20"/>
  <c r="S260" i="20" s="1"/>
  <c r="T284" i="20"/>
  <c r="S284" i="20" s="1"/>
  <c r="T79" i="20"/>
  <c r="S79" i="20" s="1"/>
  <c r="T95" i="20"/>
  <c r="S95" i="20" s="1"/>
  <c r="T143" i="20"/>
  <c r="S143" i="20" s="1"/>
  <c r="T159" i="20"/>
  <c r="S159" i="20" s="1"/>
  <c r="T167" i="20"/>
  <c r="S167" i="20" s="1"/>
  <c r="T191" i="20"/>
  <c r="S191" i="20" s="1"/>
  <c r="T169" i="20"/>
  <c r="S169" i="20" s="1"/>
  <c r="T18" i="20"/>
  <c r="S18" i="20" s="1"/>
  <c r="T16" i="20"/>
  <c r="S16" i="20" s="1"/>
  <c r="S49" i="20"/>
  <c r="S125" i="20"/>
  <c r="S189" i="20"/>
  <c r="S47" i="20"/>
  <c r="S198" i="20"/>
  <c r="S236" i="20"/>
  <c r="S288" i="20"/>
  <c r="S183" i="20"/>
  <c r="S185" i="20"/>
  <c r="S266" i="20"/>
  <c r="S184" i="20"/>
  <c r="S52" i="20"/>
  <c r="S70" i="20"/>
  <c r="S102" i="20"/>
  <c r="S194" i="20"/>
  <c r="S163" i="20"/>
  <c r="S173" i="20"/>
  <c r="S30" i="20"/>
  <c r="S59" i="20"/>
  <c r="S139" i="20"/>
  <c r="S199" i="20"/>
  <c r="S201" i="20"/>
  <c r="S151" i="20"/>
  <c r="S190" i="20"/>
  <c r="S232" i="20"/>
  <c r="S280" i="20"/>
  <c r="S175" i="20"/>
  <c r="S238" i="20"/>
  <c r="S302" i="20"/>
  <c r="S46" i="20"/>
  <c r="S68" i="20"/>
  <c r="S94" i="20"/>
  <c r="S186" i="20"/>
  <c r="S300" i="20"/>
  <c r="S187" i="20"/>
  <c r="S146" i="20"/>
  <c r="S11" i="20"/>
  <c r="S109" i="20"/>
  <c r="S195" i="20"/>
  <c r="S147" i="20"/>
  <c r="S129" i="20"/>
  <c r="S119" i="20"/>
  <c r="S182" i="20"/>
  <c r="S228" i="20"/>
  <c r="S272" i="20"/>
  <c r="S215" i="20"/>
  <c r="S282" i="20"/>
  <c r="S66" i="20"/>
  <c r="S178" i="20"/>
  <c r="S179" i="20"/>
  <c r="S43" i="20"/>
  <c r="S63" i="20"/>
  <c r="S113" i="20"/>
  <c r="S240" i="20"/>
  <c r="S207" i="20"/>
  <c r="S286" i="20"/>
  <c r="S54" i="20"/>
  <c r="S110" i="20"/>
  <c r="S91" i="20"/>
  <c r="T200" i="20"/>
  <c r="S200" i="20" s="1"/>
  <c r="T56" i="20"/>
  <c r="S56" i="20" s="1"/>
  <c r="T74" i="20"/>
  <c r="S74" i="20" s="1"/>
  <c r="T174" i="20"/>
  <c r="S174" i="20" s="1"/>
  <c r="T224" i="20"/>
  <c r="S224" i="20" s="1"/>
  <c r="T264" i="20"/>
  <c r="S264" i="20" s="1"/>
  <c r="T171" i="20"/>
  <c r="S171" i="20" s="1"/>
  <c r="T45" i="20"/>
  <c r="S45" i="20" s="1"/>
  <c r="T157" i="20"/>
  <c r="S157" i="20" s="1"/>
  <c r="T205" i="20"/>
  <c r="S205" i="20" s="1"/>
  <c r="T14" i="20"/>
  <c r="S14" i="20" s="1"/>
  <c r="T152" i="20"/>
  <c r="S152" i="20" s="1"/>
  <c r="S81" i="20"/>
  <c r="S131" i="20"/>
  <c r="S61" i="20"/>
  <c r="S150" i="20"/>
  <c r="S220" i="20"/>
  <c r="S256" i="20"/>
  <c r="S99" i="20"/>
  <c r="S153" i="20"/>
  <c r="S234" i="20"/>
  <c r="S298" i="20"/>
  <c r="S216" i="20"/>
  <c r="S62" i="20"/>
  <c r="S82" i="20"/>
  <c r="S166" i="20"/>
  <c r="S276" i="20"/>
  <c r="S203" i="20"/>
  <c r="S202" i="20"/>
  <c r="S107" i="20"/>
  <c r="S77" i="20"/>
  <c r="S111" i="20"/>
  <c r="S170" i="20"/>
  <c r="S134" i="20"/>
  <c r="S214" i="20"/>
  <c r="S248" i="20"/>
  <c r="S75" i="20"/>
  <c r="S97" i="20"/>
  <c r="S270" i="20"/>
  <c r="S196" i="20"/>
  <c r="S58" i="20"/>
  <c r="S78" i="20"/>
  <c r="S142" i="20"/>
  <c r="S268" i="20"/>
  <c r="S155" i="20"/>
  <c r="S93" i="20"/>
  <c r="S136" i="20"/>
  <c r="S65" i="20"/>
  <c r="S141" i="20"/>
  <c r="S115" i="20"/>
  <c r="S127" i="20"/>
  <c r="S103" i="20"/>
  <c r="S118" i="20"/>
  <c r="S210" i="20"/>
  <c r="S244" i="20"/>
  <c r="S304" i="20"/>
  <c r="S218" i="20"/>
  <c r="S42" i="20"/>
  <c r="S86" i="20"/>
  <c r="S292" i="20"/>
  <c r="S27" i="20"/>
  <c r="S123" i="20"/>
  <c r="S135" i="20"/>
  <c r="S206" i="20"/>
  <c r="S296" i="20"/>
  <c r="S222" i="20"/>
  <c r="S212" i="20"/>
  <c r="S72" i="20"/>
  <c r="S252" i="20"/>
  <c r="S211" i="20"/>
  <c r="N9" i="29"/>
  <c r="M9" i="29"/>
  <c r="M10" i="29"/>
  <c r="O10" i="29" s="1"/>
  <c r="AB15" i="20"/>
  <c r="U15" i="20" s="1"/>
  <c r="T15" i="20" s="1"/>
  <c r="S15" i="20" s="1"/>
  <c r="AB6" i="20"/>
  <c r="U6" i="20" s="1"/>
  <c r="AB5" i="20"/>
  <c r="U5" i="20" s="1"/>
  <c r="T5" i="20" s="1"/>
  <c r="S5" i="20" s="1"/>
  <c r="F4" i="29"/>
  <c r="L4" i="29"/>
  <c r="N8" i="29"/>
  <c r="M8" i="29"/>
  <c r="T6" i="20" l="1"/>
  <c r="D9" i="29" s="1"/>
  <c r="N4" i="29"/>
  <c r="M4" i="29"/>
  <c r="O8" i="29"/>
  <c r="D4" i="29" l="1"/>
  <c r="C9" i="29"/>
  <c r="S6" i="20"/>
  <c r="C4" i="29" l="1"/>
  <c r="O9" i="29"/>
  <c r="O4" i="29" s="1"/>
</calcChain>
</file>

<file path=xl/sharedStrings.xml><?xml version="1.0" encoding="utf-8"?>
<sst xmlns="http://schemas.openxmlformats.org/spreadsheetml/2006/main" count="455" uniqueCount="233">
  <si>
    <t>Firma:</t>
  </si>
  <si>
    <t>Betriebsnummer:</t>
  </si>
  <si>
    <t>Geschäfts- oder Firmenwert</t>
  </si>
  <si>
    <t>Erläuterung</t>
  </si>
  <si>
    <t>Kürzungen</t>
  </si>
  <si>
    <t>Selbst geschaffene gewerbliche Schutzrechte und ähnliche Rechte und Werte</t>
  </si>
  <si>
    <t>entgeltlich erworbene Konzessionen, gewerbliche Schutzrechte und ähnliche Rechte und Werte sowie Lizenzen an solchen Rechten und Werten</t>
  </si>
  <si>
    <t>Netznummer:</t>
  </si>
  <si>
    <t>Summe</t>
  </si>
  <si>
    <t>Anlagengruppe</t>
  </si>
  <si>
    <t>Hinzurechnungen</t>
  </si>
  <si>
    <t>Betriebsgebäude</t>
  </si>
  <si>
    <t>I. Angaben zum Netzbetreiber</t>
  </si>
  <si>
    <t>Anlagengruppen</t>
  </si>
  <si>
    <t>Jahre</t>
  </si>
  <si>
    <t>Grundstücksanlagen, Bauten für Transportwesen</t>
  </si>
  <si>
    <t>Verwaltungsgebäude</t>
  </si>
  <si>
    <t>Geschäftsausstattung (ohne EDV, Werkzeuge/Geräte); Vermittlungseinrichtungen</t>
  </si>
  <si>
    <t>Lagereinrichtung</t>
  </si>
  <si>
    <t>Hardware</t>
  </si>
  <si>
    <t>Software</t>
  </si>
  <si>
    <t>Leichtfahrzeuge</t>
  </si>
  <si>
    <t>Schwerfahrzeuge</t>
  </si>
  <si>
    <t>Angaben zur Anlage/Anlagengruppe</t>
  </si>
  <si>
    <t>Zugangsjahr</t>
  </si>
  <si>
    <t>Vermögensgegenstand</t>
  </si>
  <si>
    <t>geleistete Anzahlungen auf immaterielle Vermögensgegenstände</t>
  </si>
  <si>
    <t>geleistete Anzahlungen und Anlagen im Bau des Sachanlagevermögens</t>
  </si>
  <si>
    <t>Nutzungsdauer (handelsrechtlich)</t>
  </si>
  <si>
    <t>WAV-Positionen</t>
  </si>
  <si>
    <t>Unterer Rand</t>
  </si>
  <si>
    <t>Oberer Rand</t>
  </si>
  <si>
    <t>bitte wählen</t>
  </si>
  <si>
    <t>Anschaffungs-jahr</t>
  </si>
  <si>
    <t>kalkulatorische Abschreibungen</t>
  </si>
  <si>
    <t>kalkulatorische Gewerbesteuer</t>
  </si>
  <si>
    <t>Restwerte zum 31.12.</t>
  </si>
  <si>
    <t>kalkulatorische Verzinsungsbasis</t>
  </si>
  <si>
    <t>Zu berücksichtigende Werte</t>
  </si>
  <si>
    <t>Zu berücksich-tigende Werte</t>
  </si>
  <si>
    <t>EK-Zins</t>
  </si>
  <si>
    <t>nach § 7 Abs. 6 NEV</t>
  </si>
  <si>
    <t>nach § 7 Abs. 7 NEV</t>
  </si>
  <si>
    <t>gewichtet</t>
  </si>
  <si>
    <t>kalkulatorische Verzinsung</t>
  </si>
  <si>
    <t>1.a Werden für diese Netzaufnahmen Beträge geltend gemacht, die ursprünglich nicht beim Antragsteller angefallen sind?</t>
  </si>
  <si>
    <t>4. Werden Netzteile im Antragsjahr vorrausichtlich abgegeben?</t>
  </si>
  <si>
    <t>3.a Werden Beträge für das abgegebene Netzteil in Abzug gebracht?</t>
  </si>
  <si>
    <t>Antragsjahr/Kapitalkosten-aufschlag für die Erlösober-grenze</t>
  </si>
  <si>
    <t>Angaben zu den (erwarteten) Anschaffungs- und Herstellungskosten</t>
  </si>
  <si>
    <t>Angaben zu den (erwarteten) bilanziellen Wertansätzen</t>
  </si>
  <si>
    <t>Investitionsjahre</t>
  </si>
  <si>
    <t>Zeitreihe_1</t>
  </si>
  <si>
    <t>Zeitreihe_2</t>
  </si>
  <si>
    <t>Erhebungsbogen für Stromnetzbetreiber nach § 10a ARegV</t>
  </si>
  <si>
    <t>NetzID</t>
  </si>
  <si>
    <t>Kabel 220 kV</t>
  </si>
  <si>
    <t>Kabel 110 kV</t>
  </si>
  <si>
    <t>Kabel Mittelspannungsnetz</t>
  </si>
  <si>
    <t>Kabel 1 kV</t>
  </si>
  <si>
    <t>Kabel Abnehmeranschlüsse</t>
  </si>
  <si>
    <t>Freileitungen 110-380kV</t>
  </si>
  <si>
    <t>Freileitungen Mittelspannungsnetz</t>
  </si>
  <si>
    <t>Freileitungen 1 kV</t>
  </si>
  <si>
    <t>Freileitungen Abnehmeranschlüsse</t>
  </si>
  <si>
    <t>Stationseinrichtungen und Hilfsanlagen inklusive Trafo und Schalter</t>
  </si>
  <si>
    <t>Schutz-, Mess- und Überspannungsschutzeinrichtungen, Fernsteuer-, Fernmelde-, Fernmess- und Automatikanlagen sowie Rundsteuerungsanlagen einschließlich Kopplungs-, Trafo- und Schaltanlagen</t>
  </si>
  <si>
    <t>Sonstiges</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</si>
  <si>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</si>
  <si>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</si>
  <si>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</si>
  <si>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</si>
  <si>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</si>
  <si>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</si>
  <si>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</si>
  <si>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</si>
  <si>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</si>
  <si>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Ortsnetz-Transformatoren, Kabelverteilerschränke</t>
  </si>
  <si>
    <t>Zähler, Messeinrichtungen, Uhren, TFR-Empfänger</t>
  </si>
  <si>
    <t>Telefonleitungen</t>
  </si>
  <si>
    <t>Fahrbare Stromaggregate</t>
  </si>
  <si>
    <t>Werkzeuge/ Geräte</t>
  </si>
  <si>
    <t>moderne Messeinrichtungen</t>
  </si>
  <si>
    <t>Smart-Meter-Gateway</t>
  </si>
  <si>
    <t>II. Fragen</t>
  </si>
  <si>
    <t>Netzbezeichnung</t>
  </si>
  <si>
    <t>Sachanlage-vermögen</t>
  </si>
  <si>
    <t>weitere Anlagevermögen</t>
  </si>
  <si>
    <t>BKZ/NAKB</t>
  </si>
  <si>
    <t>davon Sachanlage-vermögen</t>
  </si>
  <si>
    <t>davon weitere Anlagevermögen</t>
  </si>
  <si>
    <t>Kategorie</t>
  </si>
  <si>
    <r>
      <t>(Erwartete) historische AK/HK im Anschaffungsjahr
[</t>
    </r>
    <r>
      <rPr>
        <sz val="11"/>
        <color rgb="FFFF0000"/>
        <rFont val="Calibri"/>
        <family val="2"/>
        <scheme val="minor"/>
      </rPr>
      <t>negativ= Netzabgang</t>
    </r>
    <r>
      <rPr>
        <sz val="11"/>
        <color theme="1"/>
        <rFont val="Calibri"/>
        <family val="2"/>
        <scheme val="minor"/>
      </rPr>
      <t>]</t>
    </r>
  </si>
  <si>
    <t>III. Informationen über Netzeigentümer / Verpächter / Netzveränderungen / Investmaßnahmen</t>
  </si>
  <si>
    <t>Übersicht Tabellenblätter</t>
  </si>
  <si>
    <t>A_Stammdaten</t>
  </si>
  <si>
    <t>B_KKAuf</t>
  </si>
  <si>
    <t>D_SAV</t>
  </si>
  <si>
    <t>Allgemeine Hinweise zum Erhebungsbogen</t>
  </si>
  <si>
    <t>Die Zellen des Erhebungsbogens sind farblich markiert:</t>
  </si>
  <si>
    <t>keine Eingabe</t>
  </si>
  <si>
    <t>Eingabe erwartet</t>
  </si>
  <si>
    <r>
      <t>Betriebsnummer:</t>
    </r>
    <r>
      <rPr>
        <sz val="10"/>
        <rFont val="Arial"/>
        <family val="2"/>
      </rPr>
      <t xml:space="preserve"> Hier ist die von der Bundesnetzagentur dem Stromnetzbetreiber zugewiesene aktuelle Betriebsnummer einzutragen.</t>
    </r>
  </si>
  <si>
    <r>
      <t xml:space="preserve">Netznummer: </t>
    </r>
    <r>
      <rPr>
        <sz val="10"/>
        <rFont val="Arial"/>
        <family val="2"/>
      </rPr>
      <t>Hier ist die jeweilige von der Bundesnetzagentur zugeordnete Netznummer einzutragen.</t>
    </r>
  </si>
  <si>
    <t>Verpächter</t>
  </si>
  <si>
    <t>Einige ergänzende Fragen zur Erläuterung des aktuellen Netzes.</t>
  </si>
  <si>
    <t>In dieser Tabelle werden die Ergebnisse der eingetragenen Werte zusammengefasst und der Kapitalkostenaufschlag ermittelt.</t>
  </si>
  <si>
    <r>
      <t>Anlagengruppe:</t>
    </r>
    <r>
      <rPr>
        <sz val="10"/>
        <rFont val="Arial"/>
        <family val="2"/>
      </rPr>
      <t xml:space="preserve"> Wählen Sie die Anlagengruppe aus der Auswahlliste aus.</t>
    </r>
  </si>
  <si>
    <r>
      <t>Hinzurechnungen:</t>
    </r>
    <r>
      <rPr>
        <sz val="10"/>
        <rFont val="Arial"/>
        <family val="2"/>
      </rPr>
      <t xml:space="preserve"> Die Spalte ist für Hinzurechnungen vorgesehen.</t>
    </r>
  </si>
  <si>
    <r>
      <t>Kürzungen:</t>
    </r>
    <r>
      <rPr>
        <sz val="10"/>
        <rFont val="Arial"/>
        <family val="2"/>
      </rPr>
      <t xml:space="preserve"> Die Spalte ist für Kürzungen vorgesehen.</t>
    </r>
  </si>
  <si>
    <r>
      <t>Anschaffungsjahr:</t>
    </r>
    <r>
      <rPr>
        <sz val="10"/>
        <rFont val="Arial"/>
        <family val="2"/>
      </rPr>
      <t xml:space="preserve"> Wählen Sie das Anschaffungsjahr aus der Auswahlliste aus.</t>
    </r>
  </si>
  <si>
    <t>Zur Berücksichtigung des weiteren Anlagevermögens besteht in dieser Tabelle die Möglichkeit.</t>
  </si>
  <si>
    <r>
      <t>Abschreibung 20xx:</t>
    </r>
    <r>
      <rPr>
        <sz val="10"/>
        <rFont val="Arial"/>
        <family val="2"/>
      </rPr>
      <t xml:space="preserve"> Es ist die Abschreibung des Jahres anzugeben.</t>
    </r>
  </si>
  <si>
    <r>
      <t>handelsrechtlicher Wertansatz zum 01.01.20xx:</t>
    </r>
    <r>
      <rPr>
        <sz val="10"/>
        <rFont val="Arial"/>
        <family val="2"/>
      </rPr>
      <t xml:space="preserve"> Es ist der handelsrechtliche Wertansatz zum 01.01. des Jahres für den Vermögensgegenstand anzugeben.</t>
    </r>
  </si>
  <si>
    <r>
      <t>handelsrechtlicher Wertansatz zum 31.12.20xx:</t>
    </r>
    <r>
      <rPr>
        <sz val="10"/>
        <rFont val="Arial"/>
        <family val="2"/>
      </rPr>
      <t xml:space="preserve"> Es ist der handelsrechtliche Wertansatz zum 01.01. des Jahres für den Vermögensgegenstand anzugeben.</t>
    </r>
  </si>
  <si>
    <r>
      <t>Zugangsjahr:</t>
    </r>
    <r>
      <rPr>
        <sz val="10"/>
        <rFont val="Arial"/>
        <family val="2"/>
      </rPr>
      <t xml:space="preserve"> Wählen Sie das Zugangsjahr aus der Auswahlliste aus.</t>
    </r>
  </si>
  <si>
    <r>
      <t>Zugänge im Zugangsjahr:</t>
    </r>
    <r>
      <rPr>
        <sz val="10"/>
        <rFont val="Arial"/>
        <family val="2"/>
      </rPr>
      <t xml:space="preserve"> Tragen Sie die Zugänge an BKZ / NAKB ein.</t>
    </r>
  </si>
  <si>
    <t>anderer Netzbereich</t>
  </si>
  <si>
    <t>Voll-Netzzugang (§ 26 I ARegV) nach dem Basisjahr</t>
  </si>
  <si>
    <t>Allgemeine Daten zum Netzbetreiber sowie den betriebenen Netzteilen werden in diesem Tabellenblatt abgefragt.</t>
  </si>
  <si>
    <r>
      <t>Firma:</t>
    </r>
    <r>
      <rPr>
        <sz val="10"/>
        <rFont val="Arial"/>
        <family val="2"/>
      </rPr>
      <t xml:space="preserve"> Hier ist der aktuell im Handelsregister eingetragene Name des Stromnetzbetreibers einzutragen.</t>
    </r>
  </si>
  <si>
    <r>
      <t>Erläuterung:</t>
    </r>
    <r>
      <rPr>
        <sz val="10"/>
        <rFont val="Arial"/>
        <family val="2"/>
      </rPr>
      <t xml:space="preserve"> Das Feld dient der näheren Erläuterung des zu berücksichtigenden Vermögengegenstandes.</t>
    </r>
  </si>
  <si>
    <t>Teil-Netzzugang (§ 26 II, III ARegV) nach dem Basisjahr</t>
  </si>
  <si>
    <t>Teil-Netzabgang (§ 26 II, III ARegV) nach dem Basisjahr</t>
  </si>
  <si>
    <r>
      <t>NetzID:</t>
    </r>
    <r>
      <rPr>
        <sz val="10"/>
        <rFont val="Arial"/>
        <family val="2"/>
      </rPr>
      <t xml:space="preserve"> Wählen Sie die NetzID aus der Auswahlliste aus. Die Auswahlliste besteht aus den Angaben in dem Tabellenblatt "A_Stammdaten".</t>
    </r>
  </si>
  <si>
    <t>Das Tabellenblatt dient der Eingabe der Anschaffungs- und Herstellungskosten je Anschaffungsjahr, Anlagengruppe und NetzID.</t>
  </si>
  <si>
    <t>Ehemalige Investitionsmaßnahmen (§ 34 Abs. 7 ARegV)</t>
  </si>
  <si>
    <t>Kategorie_2</t>
  </si>
  <si>
    <t>Netzanschlusskostenbeiträge</t>
  </si>
  <si>
    <t>Baukostenzuschüsse</t>
  </si>
  <si>
    <t>SoPo Investitionszuschüsse</t>
  </si>
  <si>
    <t>sonstiger Zu- bzw. Abgang</t>
  </si>
  <si>
    <t>Grundstücke</t>
  </si>
  <si>
    <t>grundstücksgleiche Rechte</t>
  </si>
  <si>
    <t xml:space="preserve">Formel vorgegeben, kann überschrieben werden </t>
  </si>
  <si>
    <t>Zugänge von Baukostenzuschüssen, Netzanschlusskostenbeiträgen und SoPo Investitionszuschüsse</t>
  </si>
  <si>
    <r>
      <t>Kürzungen / Abgänge:</t>
    </r>
    <r>
      <rPr>
        <sz val="10"/>
        <rFont val="Arial"/>
        <family val="2"/>
      </rPr>
      <t xml:space="preserve"> Die Spalte ist für Kürzungen sowie nachträgliche Abgänge in Folgejahren vorgesehen.</t>
    </r>
  </si>
  <si>
    <t>Kürzungen / Abgänge</t>
  </si>
  <si>
    <r>
      <t>Kategorie:</t>
    </r>
    <r>
      <rPr>
        <sz val="10"/>
        <rFont val="Arial"/>
        <family val="2"/>
      </rPr>
      <t xml:space="preserve"> Wählen Sie die zu erfassende Kategorie (Baukostenzuschüsse, Netzanschlusskostenbeiträge oder SoPo Investitionszuschüsse) aus der Auswahlliste aus.</t>
    </r>
  </si>
  <si>
    <t>Das Tabellenblatt dient der Hinterlegung der Angaben zum Baukostenzuschuss, den Netzanschlussbeiträgen sowie dem Sonderposten Investitionszuschüsse. Dabei erfolgt grundlegend eine passivische Absetzung über 20 Jahre.</t>
  </si>
  <si>
    <r>
      <t>Zugänge im Zugangsjahr
[</t>
    </r>
    <r>
      <rPr>
        <sz val="11"/>
        <color rgb="FFFF0000"/>
        <rFont val="Calibri"/>
        <family val="2"/>
        <scheme val="minor"/>
      </rPr>
      <t>negativ= Netzabgang</t>
    </r>
    <r>
      <rPr>
        <sz val="11"/>
        <color theme="1"/>
        <rFont val="Calibri"/>
        <family val="2"/>
        <scheme val="minor"/>
      </rPr>
      <t>]</t>
    </r>
  </si>
  <si>
    <t>D2_WAV</t>
  </si>
  <si>
    <t>D1_BKZ_NAKB_SoPo</t>
  </si>
  <si>
    <r>
      <t xml:space="preserve">Antragsjahr/Kapitalkostenaufschlag für die Erlösobergrenze: </t>
    </r>
    <r>
      <rPr>
        <sz val="10"/>
        <rFont val="Arial"/>
        <family val="2"/>
      </rPr>
      <t>Hier ist das Jahr, für welches der Antrag auf Kapitalkostenaufschlag gestellt wird, einzutragen.</t>
    </r>
  </si>
  <si>
    <r>
      <t>NetzID:</t>
    </r>
    <r>
      <rPr>
        <sz val="10"/>
        <rFont val="Arial"/>
        <family val="2"/>
      </rPr>
      <t xml:space="preserve"> Die einzutragende NetzID dient als eindeutige Bezeichnung eines Netzteiles. Diese NetzID muss mit der NetzID des Netzbereiches aus der Kostenprüfung des zu Grunde liegenden Basisjahres übereinstimmen, dem das Anlagengut zugeordnet wurde.  
</t>
    </r>
  </si>
  <si>
    <t>2. Werden Netzteile im Antragsjahr voraussichtlich aufgenommen?</t>
  </si>
  <si>
    <t>2.a Werden für diese voraussichtlichen Netzaufnahmen Beträge als Planwerte geltend gemacht?</t>
  </si>
  <si>
    <t>4.a Werden für diese voraussichtlichen Netzabgaben Beträge als Planwerte in Abzug gebracht?</t>
  </si>
  <si>
    <t>E_Erläuterung</t>
  </si>
  <si>
    <t>Besonderheiten zum Erfassungsblatt sind hier detailliert zu erläutern.</t>
  </si>
  <si>
    <t>Tabelle</t>
  </si>
  <si>
    <t>Zelle</t>
  </si>
  <si>
    <t>Kapitalkosten-aufschlag</t>
  </si>
  <si>
    <r>
      <t xml:space="preserve">davon Straßenbeleuchtung: </t>
    </r>
    <r>
      <rPr>
        <sz val="10"/>
        <rFont val="Arial"/>
        <family val="2"/>
      </rPr>
      <t>Die Spalte ist nur bei neu übernommen Straßenbeleuchtungs</t>
    </r>
    <r>
      <rPr>
        <b/>
        <sz val="10"/>
        <rFont val="Arial"/>
        <family val="2"/>
      </rPr>
      <t>netzen</t>
    </r>
    <r>
      <rPr>
        <sz val="10"/>
        <rFont val="Arial"/>
        <family val="2"/>
      </rPr>
      <t xml:space="preserve"> zu befüllen.</t>
    </r>
  </si>
  <si>
    <r>
      <t>Netzbezeichnung:</t>
    </r>
    <r>
      <rPr>
        <sz val="10"/>
        <rFont val="Arial"/>
        <family val="2"/>
      </rPr>
      <t xml:space="preserve"> Nähere Erläuterung des Netzteiles. Beim Netz mit der NetzID=1 handelt es sich stets um das originäre Netz des Netzbetreibers. Das originäre Netz steht im Eigentum des Netzbetreibers. Bestehende Pachtnetze bzw. Netzteile die seit dem letzten Basisjahr durch Netzkauf, Einbringung, Fusion oder vergleichbare Vorgänge zugegangen sind, sind gesondert anzugeben. </t>
    </r>
  </si>
  <si>
    <t>Anlagenspiegel</t>
  </si>
  <si>
    <t>AK/HK zum 01.01.</t>
  </si>
  <si>
    <t>Zugänge</t>
  </si>
  <si>
    <t>Abgänge</t>
  </si>
  <si>
    <t>Um-
buchungen</t>
  </si>
  <si>
    <t>AK/HK zum 31.12.</t>
  </si>
  <si>
    <t>A.</t>
  </si>
  <si>
    <t>Anlagevermögen</t>
  </si>
  <si>
    <t>I.</t>
  </si>
  <si>
    <t>Immaterielle Vermögensgegenstände</t>
  </si>
  <si>
    <t>1.</t>
  </si>
  <si>
    <t>Konzessionen, gewerbliche Schutzrechte und ähnliche Rechte und Werte sowie Lizenzen an solchen Rechten und Werten</t>
  </si>
  <si>
    <t>2.</t>
  </si>
  <si>
    <t>3.</t>
  </si>
  <si>
    <t>geleistete Anzahlungen</t>
  </si>
  <si>
    <t>II.</t>
  </si>
  <si>
    <t>Sachanlagen</t>
  </si>
  <si>
    <t>Grundstücke, grundstücksgleiche Rechte und Bauten einschließlich der Bauten auf fremden Grundstücken</t>
  </si>
  <si>
    <t>technische Anlagen und Maschinen</t>
  </si>
  <si>
    <t>andere Anlagen, Betriebs- und Geschäftsausstattung</t>
  </si>
  <si>
    <t>4.</t>
  </si>
  <si>
    <t>geleistete Anzahlungen und Anlagen im Bau</t>
  </si>
  <si>
    <t>III.</t>
  </si>
  <si>
    <t>Finanzanlagen</t>
  </si>
  <si>
    <t>Anteile an verbundenen Unternehmen</t>
  </si>
  <si>
    <t>Ausleihungen an verbundene Unternehmen</t>
  </si>
  <si>
    <t>Beteiligungen</t>
  </si>
  <si>
    <t>Ausleihungen an Unternehmen, mit denen ein Beteiligungsverhältnis besteht</t>
  </si>
  <si>
    <t>5.</t>
  </si>
  <si>
    <t>Wertpapiere des Anlagevermögens</t>
  </si>
  <si>
    <t>6.</t>
  </si>
  <si>
    <t>sonstige Ausleihungen</t>
  </si>
  <si>
    <t>davon Korrekturen aufgrund von Schlüssel-änderungen</t>
  </si>
  <si>
    <t>davon Umbuchungen aus AiB</t>
  </si>
  <si>
    <t>davon Umbuchungen Sonstiges</t>
  </si>
  <si>
    <t>D3. Anlagenspiegel</t>
  </si>
  <si>
    <t>D4. Zuordnung der SAV-Anlagegruppe und WAV-Anlagegruppe zur HGB Anlagegruppe</t>
  </si>
  <si>
    <t>Zuordnung im Anlagespiegel</t>
  </si>
  <si>
    <t>SAV</t>
  </si>
  <si>
    <t xml:space="preserve">WAV </t>
  </si>
  <si>
    <t>TB</t>
  </si>
  <si>
    <t>D4.Zuordnung</t>
  </si>
  <si>
    <t>nicht im KKAuf verwendet</t>
  </si>
  <si>
    <t>D4_Zuordnung_HGB</t>
  </si>
  <si>
    <t>(Erwartete) historische AKHK im Anschaffungsjahr [negativ= Netzabgang]: Tragen Sie die erwarteten AKHK ein. Sofern es sich bei dem Netzteil um einen Netzabgang handelt, sind die Werte als negative Werte einzutragen. Hierbei sind lediglich die AKHK nach dem Basisjahr (2016) einzutragen.</t>
  </si>
  <si>
    <t xml:space="preserve">III. Informationen über Netzeigentümer / Verpächter / Netzveränderungen </t>
  </si>
  <si>
    <r>
      <t>Kategorie:</t>
    </r>
    <r>
      <rPr>
        <sz val="10"/>
        <rFont val="Arial"/>
        <family val="2"/>
      </rPr>
      <t xml:space="preserve"> Der Netzteil wird einer der vorgegebenen Kategorien zugeordnet. Dabei stehen die nachfolgenden Kategorien zur Auswahl:
- Verpächter
- anderer Netzbereich
- Voll-Netzzugang (§ 26 I ARegV) nach dem Basisjahr
- Teil-Netzzugang (§ 26 II, III ARegV) nach dem Basisjahr
- Teil-Netzabgang (§ 26 II, III ARegV) nach dem Basisjahr</t>
    </r>
    <r>
      <rPr>
        <sz val="10"/>
        <rFont val="Arial"/>
        <family val="2"/>
      </rPr>
      <t xml:space="preserve">
- sonstiger Zu- bzw. Abgang
</t>
    </r>
  </si>
  <si>
    <t xml:space="preserve">davon Investitionsmaßnahmen (nicht in KKAuf): aufgrund der Vorgaben des Tabellenblatts sind hier keine Eintragungen vorzunehmen. </t>
  </si>
  <si>
    <r>
      <t>Vermögensgegenstand:</t>
    </r>
    <r>
      <rPr>
        <sz val="10"/>
        <rFont val="Arial"/>
        <family val="2"/>
      </rPr>
      <t xml:space="preserve"> Wählen Sie aus der Auswahlliste den entsprechenden Vermögensgegenstand aus. 
Bei geleisteten Anzahlungen auf immaterielle Vermögensgegenstände und geleisteten Anzahlungen und Anlagen im Bau des Sachanlagevermögens sind lediglich die Spalten I, II, III, IV, X sowie XII zu befüllen. In den Spalten X und XII sind in diesen Fällen die Gesamtbestände anzugeben. Konkrete Ausfüllhinweise entnehmen Sie bitte unserem Hinweispapier. Für Vermögensgegenstände mit Anschaffungsjahr 2022 ist der handelsrechtliche Wertansatz zum 01.01.2022 mit 0 € anzugeben. Dies betrifft die Vermögensgegenstände "geleistete Anzahlungen auf immaterielle Vermögensgegenstände" sowie "geleistete Anzahlungen und Anlagen im Bau des Sachanlagevermögens".</t>
    </r>
  </si>
  <si>
    <r>
      <t xml:space="preserve">
Darstellung der Anlagen im Bau oder Anzahlung auf immaterielle Vermögensgegenstände: 
</t>
    </r>
    <r>
      <rPr>
        <sz val="10"/>
        <rFont val="Arial"/>
        <family val="2"/>
      </rPr>
      <t xml:space="preserve">Sofern der Netzbetreiber Anlagen im Bau geltend macht, ist darauf zu achten, dass nur die Buchwerte der Anlagen im Bau angegeben werden, welche im Antragsjahr als Anlage im Bau bilanziert  bzw. voraussichtlich bilanziert werden und bei denen nicht erwartet wird, dass diese für den im Antragsjahr betrachteten Zeitraum in Betrieb genommen werden. 
Wird die Anlage im Bau im Folgejahr erweitert, ist dafür eine neue Zeile - für des Zwecke des KKAUF als seperate Anlage im Bau - in diesem Folgejahr zu erfassen.  Die im Vorjahr angesetzte Anlage im Bau ist für dieses Vorjahr weiter anzusetzen. Sofern die Anlage im Bau im Antragsjahr als Fertiganlage in Betrieb genommen wird, sind die handelsrechtlichen Wertansätze der Anlage im Bau zum 31.12. mit Null anzusetzen.
Die in Betrieb genommen Fertiganlage ist sodann über das Tabellenblatt "D_SAV" zu erfassen. Konkrete Ausfüllbeispiele entnehmen Sie bitte unserem Hinweispapier.
</t>
    </r>
  </si>
  <si>
    <t>D3_Anl_Spiegel</t>
  </si>
  <si>
    <t>Übertragung der Entwicklung des Anlagevermögens für alle NetzIDs aus dem jeweiligen Tätigkeitsabschluss.</t>
  </si>
  <si>
    <t>Hier ist die Zuordnung der im SAV und WAV verwendeten Anlagegruppen, für die AKHK geltend gemacht werden, zu den HGB-Anlagegruppen vorzunehmen.</t>
  </si>
  <si>
    <t>5. Wurden im Tabellenblatt "D_SAV" AKHK für moderne Messeinrichtungen und/oder intelligente Messsysteme geltend gemacht?</t>
  </si>
  <si>
    <t>davon Kürzungen aufgrund von 
 moderne Messeinrichtungen und/oder intelligente Messsysteme</t>
  </si>
  <si>
    <t>von (8)
davon Straßen-beleuchtung</t>
  </si>
  <si>
    <t>5a. Falls ja, wurden die Abgänge über die Spalte G im Tabellenblatt "D_SAV" gekürzt?</t>
  </si>
  <si>
    <t>E.  Erläuterung</t>
  </si>
  <si>
    <r>
      <t>GewSt-Hebesatz (Basisjahr 2021):</t>
    </r>
    <r>
      <rPr>
        <sz val="10"/>
        <rFont val="Arial"/>
        <family val="2"/>
      </rPr>
      <t xml:space="preserve"> Es ist der Gewerbesteuerhebesatz des Basisjahres 2021 anzugeben, der in der Kostenprüfung verwendet wurde.</t>
    </r>
  </si>
  <si>
    <t>Historische AKHK, der Investitionen seit dem 01.01.2022: Tragen Sie die AKHK der Investitionen seit dem 01.01.2022 ein.</t>
  </si>
  <si>
    <t>Liste Anlagespiegel (Stand April 2023)</t>
  </si>
  <si>
    <t>1. Sind seit dem Basisjahr 2021 Netzteile durch den Netzbetreiber aufgenommen worden?</t>
  </si>
  <si>
    <t>3. Sind seit dem Basisjahr 2021 Netzteile durch den Netzbetreiber abgegeben worden?</t>
  </si>
  <si>
    <t>6. Sind in den Anschaffungsjahren AKHK für vom Dienstleister angeschaffte Wirtschaftsgüter oder Investitionskosten enthalten?</t>
  </si>
  <si>
    <t>GewSt-Hebesatz
(Basisjahr 2021)</t>
  </si>
  <si>
    <t>originäres Netz</t>
  </si>
  <si>
    <t>D. Sachanlagevermögen (für Zugänge ab 2022)</t>
  </si>
  <si>
    <t>D1. Auflösung von Baukostenzuschüssen/Netzanschlusskostenbeiträgen und SoPo Investitionszuschüsse in Verbindung mit der StromNEV  (für Zugänge ab 2022)</t>
  </si>
  <si>
    <t>D2. Weiteres Anlagevermögen (für Zugänge ab 2022)</t>
  </si>
  <si>
    <r>
      <t>Historische AK/HK, der Investitionen seit dem 01.01.2022
[</t>
    </r>
    <r>
      <rPr>
        <sz val="11"/>
        <color rgb="FFFF0000"/>
        <rFont val="Calibri"/>
        <family val="2"/>
        <scheme val="minor"/>
      </rPr>
      <t>negativ= Netzabgang</t>
    </r>
    <r>
      <rPr>
        <sz val="11"/>
        <color theme="1"/>
        <rFont val="Calibri"/>
        <family val="2"/>
        <scheme val="minor"/>
      </rPr>
      <t>]</t>
    </r>
  </si>
  <si>
    <r>
      <t>2022 ff:</t>
    </r>
    <r>
      <rPr>
        <sz val="10"/>
        <rFont val="Arial"/>
        <family val="2"/>
      </rPr>
      <t xml:space="preserve"> Der Erhebungsbogen rechnet grundsätzlich mit der Nutzungsdauer unterer Rand. Sollte hier eine abweichende Handhabung gewünscht sein, so können die Spalten L-R manuell überschrieben werden. </t>
    </r>
  </si>
  <si>
    <t>Angaben zu den Nutzungsdauern (ND)</t>
  </si>
  <si>
    <t>ND 
Unterer Rand</t>
  </si>
  <si>
    <t>ND
Oberer
Rand</t>
  </si>
  <si>
    <t>AJ</t>
  </si>
  <si>
    <r>
      <t>Anschaffungsjahr (AJ):</t>
    </r>
    <r>
      <rPr>
        <sz val="10"/>
        <rFont val="Arial"/>
        <family val="2"/>
      </rPr>
      <t xml:space="preserve"> Wählen Sie das Anschaffungsjahr aus der Auswahlliste aus.</t>
    </r>
  </si>
  <si>
    <r>
      <t>Nutzungsdauer (ND) (handelsrechtlich):</t>
    </r>
    <r>
      <rPr>
        <sz val="10"/>
        <rFont val="Arial"/>
        <family val="2"/>
      </rPr>
      <t xml:space="preserve"> Die handelsrechtliche Nutzungsdauer des Vermögensgegenstandes ist anzugeben.</t>
    </r>
  </si>
  <si>
    <t>B Berechnung des Kapitalkostenaufschlags (für Zugänge ab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</si>
</sst>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 ##"/>
    <numFmt numFmtId="166" formatCode="##\ ##\ #"/>
    <numFmt numFmtId="167" formatCode="##\ ##\ ##"/>
    <numFmt numFmtId="168" formatCode="##\ ##\ ##\ ###"/>
    <numFmt numFmtId="169" formatCode="_([$€]* #,##0.00_);_([$€]* \(#,##0.00\);_([$€]* &quot;-&quot;??_);_(@_)"/>
    <numFmt numFmtId="170" formatCode="_-* #,##0\ _€_-;\-* #,##0\ _€_-;_-* &quot;-&quot;??\ _€_-;_-@_-"/>
    <numFmt numFmtId="171" formatCode="#,##0.00_ ;[Red]\-#,##0.00;\-"/>
    <numFmt numFmtId="172" formatCode="0_ ;\-0\ "/>
    <numFmt numFmtId="173" formatCode="#,##0_ ;[Red]\-#,##0\ "/>
    <numFmt numFmtId="174" formatCode="_-* #,##0\ _€_-;\-* #,##0\ _€_-;_-* &quot;-&quot;\ _€_-;_-@_-"/>
  </numFmts>
  <fonts count="36"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0"/>
      <name val="Arial"/>
      <family val="2"/>
    </font>
    <font>
      <sz val="11"/>
      <name val="Arial"/>
      <family val="2"/>
    </font>
    <font>
      <sz val="11"/>
      <color indexed="8"/>
      <name val="Calibri"/>
      <family val="2"/>
    </font>
    <font>
      <sz val="8"/>
      <name val="Times New Roman"/>
      <family val="1"/>
    </font>
    <font>
      <sz val="11"/>
      <color indexed="9"/>
      <name val="Calibri"/>
      <family val="2"/>
    </font>
    <font>
      <sz val="8"/>
      <name val="Arial"/>
      <family val="2"/>
    </font>
    <font>
      <b/>
      <sz val="10"/>
      <name val="Arial"/>
      <family val="2"/>
    </font>
    <font>
      <b/>
      <sz val="9"/>
      <name val="Arial"/>
      <family val="2"/>
    </font>
    <font>
      <sz val="10"/>
      <name val="Arial"/>
      <family val="2"/>
    </font>
    <font>
      <b/>
      <sz val="11"/>
      <name val="Calibri"/>
      <family val="2"/>
      <scheme val="minor"/>
    </font>
    <font>
      <sz val="11"/>
      <name val="Calibri"/>
      <family val="2"/>
      <scheme val="minor"/>
    </font>
    <font>
      <b/>
      <sz val="14"/>
      <name val="Calibri"/>
      <family val="2"/>
      <scheme val="minor"/>
    </font>
    <font>
      <b/>
      <sz val="14"/>
      <color theme="1"/>
      <name val="Calibri"/>
      <family val="2"/>
      <scheme val="minor"/>
    </font>
    <font>
      <sz val="11"/>
      <color theme="0"/>
      <name val="Calibri"/>
      <family val="2"/>
      <scheme val="minor"/>
    </font>
    <font>
      <sz val="8"/>
      <color theme="1"/>
      <name val="Calibri"/>
      <family val="2"/>
      <scheme val="minor"/>
    </font>
    <font>
      <b/>
      <sz val="16"/>
      <color theme="1"/>
      <name val="Calibri"/>
      <family val="2"/>
      <scheme val="minor"/>
    </font>
    <font>
      <sz val="14"/>
      <name val="Calibri"/>
      <family val="2"/>
      <scheme val="minor"/>
    </font>
    <font>
      <i/>
      <sz val="10"/>
      <name val="Arial"/>
      <family val="2"/>
    </font>
    <font>
      <b/>
      <i/>
      <sz val="10"/>
      <name val="Arial"/>
      <family val="2"/>
    </font>
    <font>
      <b/>
      <i/>
      <sz val="9"/>
      <name val="Arial"/>
      <family val="2"/>
    </font>
    <font>
      <sz val="10"/>
      <name val="Courier"/>
      <family val="3"/>
    </font>
    <font>
      <b/>
      <sz val="11"/>
      <color rgb="FFFA7D00"/>
      <name val="Calibri"/>
      <family val="2"/>
      <scheme val="minor"/>
    </font>
    <font>
      <sz val="11"/>
      <color theme="1"/>
      <name val="Arial"/>
      <family val="2"/>
    </font>
    <font>
      <b/>
      <sz val="11"/>
      <color theme="1"/>
      <name val="Arial"/>
      <family val="2"/>
    </font>
    <font>
      <sz val="11"/>
      <color rgb="FFFF0000"/>
      <name val="Calibri"/>
      <family val="2"/>
      <scheme val="minor"/>
    </font>
    <font>
      <b/>
      <u/>
      <sz val="10"/>
      <name val="Arial"/>
      <family val="2"/>
    </font>
    <font>
      <sz val="10"/>
      <color theme="1"/>
      <name val="Arial"/>
      <family val="2"/>
    </font>
    <font>
      <b/>
      <u/>
      <sz val="12"/>
      <name val="Arial"/>
      <family val="2"/>
    </font>
    <font>
      <u/>
      <sz val="11"/>
      <color indexed="12"/>
      <name val="Arial"/>
      <family val="2"/>
    </font>
    <font>
      <b/>
      <u/>
      <sz val="11"/>
      <color indexed="12"/>
      <name val="Arial"/>
      <family val="2"/>
    </font>
    <font>
      <sz val="11"/>
      <name val="Arial"/>
      <family val="2"/>
    </font>
    <font>
      <sz val="12"/>
      <name val="Calibri"/>
      <family val="2"/>
      <scheme val="minor"/>
    </font>
  </fonts>
  <fills count="35">
    <fill>
      <patternFill patternType="none"/>
    </fill>
    <fill>
      <patternFill patternType="gray125"/>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59999389629810485"/>
        <bgColor indexed="65"/>
      </patternFill>
    </fill>
    <fill>
      <patternFill patternType="solid">
        <fgColor theme="4" tint="0.39997558519241921"/>
        <bgColor indexed="65"/>
      </patternFill>
    </fill>
    <fill>
      <patternFill patternType="solid">
        <fgColor indexed="22"/>
        <bgColor indexed="64"/>
      </patternFill>
    </fill>
    <fill>
      <patternFill patternType="solid">
        <fgColor indexed="26"/>
        <bgColor indexed="64"/>
      </patternFill>
    </fill>
    <fill>
      <patternFill patternType="solid">
        <fgColor theme="5" tint="0.79998168889431442"/>
        <bgColor indexed="65"/>
      </patternFill>
    </fill>
    <fill>
      <patternFill patternType="solid">
        <fgColor theme="0" tint="-0.249977111117893"/>
        <bgColor indexed="64"/>
      </patternFill>
    </fill>
    <fill>
      <patternFill patternType="solid">
        <fgColor rgb="FFFFFF99"/>
        <bgColor indexed="64"/>
      </patternFill>
    </fill>
    <fill>
      <patternFill patternType="gray0625">
        <fgColor auto="1"/>
        <bgColor rgb="FFFFFF99"/>
      </patternFill>
    </fill>
    <fill>
      <patternFill patternType="gray0625">
        <fgColor theme="0" tint="-0.499984740745262"/>
        <bgColor rgb="FFFFFF99"/>
      </patternFill>
    </fill>
    <fill>
      <patternFill patternType="solid">
        <fgColor rgb="FFBFBFBF"/>
        <bgColor indexed="64"/>
      </patternFill>
    </fill>
    <fill>
      <patternFill patternType="solid">
        <fgColor indexed="9"/>
        <bgColor indexed="64"/>
      </patternFill>
    </fill>
    <fill>
      <patternFill patternType="solid">
        <fgColor indexed="43"/>
        <bgColor indexed="64"/>
      </patternFill>
    </fill>
    <fill>
      <patternFill patternType="gray0625">
        <bgColor rgb="FFFFFF99"/>
      </patternFill>
    </fill>
    <fill>
      <patternFill patternType="solid">
        <fgColor theme="0" tint="-0.14999847407452621"/>
        <bgColor indexed="64"/>
      </patternFill>
    </fill>
    <fill>
      <patternFill patternType="solid">
        <fgColor theme="5" tint="0.59999389629810485"/>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7F7F7F"/>
      </right>
      <top style="thin">
        <color rgb="FF7F7F7F"/>
      </top>
      <bottom style="thin">
        <color rgb="FF7F7F7F"/>
      </bottom>
      <diagonal/>
    </border>
    <border>
      <left/>
      <right/>
      <top/>
      <bottom style="hair">
        <color indexed="22"/>
      </bottom>
      <diagonal/>
    </border>
    <border>
      <left/>
      <right style="thin">
        <color rgb="FF7F7F7F"/>
      </right>
      <top/>
      <bottom/>
      <diagonal/>
    </border>
    <border>
      <left/>
      <right/>
      <top/>
      <bottom style="thin">
        <color indexed="64"/>
      </bottom>
      <diagonal/>
    </border>
    <border>
      <left/>
      <right/>
      <top style="thin">
        <color indexed="64"/>
      </top>
      <bottom/>
      <diagonal/>
    </border>
    <border>
      <left style="dashDot">
        <color indexed="64"/>
      </left>
      <right/>
      <top style="thin">
        <color indexed="64"/>
      </top>
      <bottom/>
      <diagonal/>
    </border>
    <border>
      <left/>
      <right style="dashDot">
        <color indexed="64"/>
      </right>
      <top style="thin">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3F3F3F"/>
      </left>
      <right style="thin">
        <color rgb="FF3F3F3F"/>
      </right>
      <top/>
      <bottom style="thin">
        <color rgb="FF3F3F3F"/>
      </bottom>
      <diagonal/>
    </border>
    <border>
      <left/>
      <right style="thin">
        <color rgb="FF3F3F3F"/>
      </right>
      <top style="thin">
        <color rgb="FF3F3F3F"/>
      </top>
      <bottom style="thin">
        <color rgb="FF3F3F3F"/>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thin">
        <color rgb="FF3F3F3F"/>
      </right>
      <top style="thin">
        <color rgb="FF3F3F3F"/>
      </top>
      <bottom style="thin">
        <color rgb="FF3F3F3F"/>
      </bottom>
      <diagonal/>
    </border>
    <border>
      <left style="thin">
        <color rgb="FF3F3F3F"/>
      </left>
      <right style="thin">
        <color rgb="FF3F3F3F"/>
      </right>
      <top style="thin">
        <color rgb="FF3F3F3F"/>
      </top>
      <bottom style="medium">
        <color indexed="64"/>
      </bottom>
      <diagonal/>
    </border>
  </borders>
  <cellStyleXfs count="77">
    <xf numFmtId="0" fontId="0" fillId="0" borderId="0"/>
    <xf numFmtId="0" fontId="2" fillId="2" borderId="2" applyNumberFormat="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165" fontId="7" fillId="0" borderId="3">
      <alignment horizontal="left"/>
    </xf>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166" fontId="7" fillId="0" borderId="3">
      <alignment horizontal="left"/>
    </xf>
    <xf numFmtId="167" fontId="7" fillId="0" borderId="3">
      <alignment horizontal="left"/>
    </xf>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168" fontId="7" fillId="0" borderId="3">
      <alignment horizontal="left"/>
    </xf>
    <xf numFmtId="16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12" fillId="0" borderId="0"/>
    <xf numFmtId="49" fontId="4" fillId="0" borderId="0"/>
    <xf numFmtId="9" fontId="4" fillId="0" borderId="0" applyFont="0" applyFill="0" applyBorder="0" applyAlignment="0" applyProtection="0"/>
    <xf numFmtId="0" fontId="4" fillId="0" borderId="0"/>
    <xf numFmtId="0" fontId="5" fillId="0" borderId="0"/>
    <xf numFmtId="164" fontId="1" fillId="0" borderId="0" applyFont="0" applyFill="0" applyBorder="0" applyAlignment="0" applyProtection="0"/>
    <xf numFmtId="0" fontId="5" fillId="0" borderId="0"/>
    <xf numFmtId="0" fontId="5" fillId="0" borderId="0"/>
    <xf numFmtId="0" fontId="1" fillId="17" borderId="0" applyNumberFormat="0" applyBorder="0" applyAlignment="0" applyProtection="0"/>
    <xf numFmtId="0" fontId="17" fillId="18" borderId="0" applyNumberFormat="0" applyBorder="0" applyAlignment="0" applyProtection="0"/>
    <xf numFmtId="0" fontId="4" fillId="19" borderId="0"/>
    <xf numFmtId="0" fontId="4" fillId="19" borderId="0"/>
    <xf numFmtId="0" fontId="4" fillId="19" borderId="0"/>
    <xf numFmtId="0" fontId="4" fillId="19" borderId="0"/>
    <xf numFmtId="0" fontId="10" fillId="19" borderId="0"/>
    <xf numFmtId="0" fontId="21" fillId="19" borderId="0"/>
    <xf numFmtId="0" fontId="22" fillId="19" borderId="0"/>
    <xf numFmtId="0" fontId="22" fillId="19" borderId="0"/>
    <xf numFmtId="0" fontId="22" fillId="19" borderId="0"/>
    <xf numFmtId="0" fontId="22" fillId="19" borderId="0"/>
    <xf numFmtId="0" fontId="23" fillId="19" borderId="0"/>
    <xf numFmtId="0" fontId="11" fillId="19" borderId="0"/>
    <xf numFmtId="0" fontId="9" fillId="19" borderId="0"/>
    <xf numFmtId="171" fontId="4" fillId="20" borderId="8"/>
    <xf numFmtId="171" fontId="4" fillId="20" borderId="8"/>
    <xf numFmtId="0" fontId="21" fillId="20" borderId="0"/>
    <xf numFmtId="0" fontId="4" fillId="19" borderId="0"/>
    <xf numFmtId="0" fontId="4" fillId="19" borderId="0"/>
    <xf numFmtId="0" fontId="4" fillId="19" borderId="0"/>
    <xf numFmtId="0" fontId="4" fillId="19" borderId="0"/>
    <xf numFmtId="0" fontId="10" fillId="19" borderId="0"/>
    <xf numFmtId="0" fontId="21" fillId="19" borderId="0"/>
    <xf numFmtId="0" fontId="4" fillId="19" borderId="0"/>
    <xf numFmtId="0" fontId="23" fillId="19" borderId="0"/>
    <xf numFmtId="0" fontId="11" fillId="19" borderId="0"/>
    <xf numFmtId="0" fontId="9" fillId="19" borderId="0"/>
    <xf numFmtId="0" fontId="24" fillId="0" borderId="0"/>
    <xf numFmtId="0" fontId="1" fillId="21" borderId="0" applyNumberFormat="0" applyBorder="0" applyAlignment="0" applyProtection="0"/>
    <xf numFmtId="9" fontId="1" fillId="0" borderId="0" applyFont="0" applyFill="0" applyBorder="0" applyAlignment="0" applyProtection="0"/>
    <xf numFmtId="0" fontId="25" fillId="2" borderId="1" applyNumberFormat="0" applyAlignment="0" applyProtection="0"/>
    <xf numFmtId="0" fontId="4" fillId="0" borderId="0"/>
    <xf numFmtId="0" fontId="4" fillId="0" borderId="0"/>
    <xf numFmtId="0" fontId="32" fillId="0" borderId="0" applyNumberFormat="0" applyFill="0" applyBorder="0" applyAlignment="0" applyProtection="0">
      <alignment vertical="top"/>
      <protection locked="0"/>
    </xf>
    <xf numFmtId="0" fontId="1" fillId="0" borderId="0"/>
    <xf numFmtId="0" fontId="34" fillId="0" borderId="0"/>
    <xf numFmtId="174" fontId="14" fillId="32" borderId="0">
      <alignment horizontal="left" vertical="center"/>
    </xf>
    <xf numFmtId="174" fontId="14" fillId="33" borderId="0">
      <alignment horizontal="left" vertical="center"/>
    </xf>
    <xf numFmtId="174" fontId="2" fillId="2" borderId="2" applyAlignment="0" applyProtection="0"/>
    <xf numFmtId="174" fontId="1" fillId="31" borderId="3">
      <alignment horizontal="left" vertical="center"/>
      <protection locked="0"/>
    </xf>
  </cellStyleXfs>
  <cellXfs count="203">
    <xf numFmtId="0" fontId="0" fillId="0" borderId="0" xfId="0"/>
    <xf numFmtId="0" fontId="14" fillId="0" borderId="0" xfId="34" applyFont="1" applyProtection="1"/>
    <xf numFmtId="0" fontId="14" fillId="0" borderId="0" xfId="34" applyFont="1" applyFill="1" applyBorder="1" applyAlignment="1" applyProtection="1">
      <alignment horizontal="centerContinuous" vertical="center"/>
    </xf>
    <xf numFmtId="0" fontId="13" fillId="0" borderId="0" xfId="34" applyFont="1" applyProtection="1"/>
    <xf numFmtId="0" fontId="20" fillId="0" borderId="0" xfId="34" applyFont="1" applyProtection="1"/>
    <xf numFmtId="0" fontId="15" fillId="0" borderId="0" xfId="34" applyFont="1" applyBorder="1" applyAlignment="1" applyProtection="1">
      <alignment horizontal="left" vertical="center"/>
    </xf>
    <xf numFmtId="0" fontId="0" fillId="0" borderId="0" xfId="0" applyProtection="1"/>
    <xf numFmtId="0" fontId="19" fillId="0" borderId="0" xfId="0" applyFont="1" applyProtection="1"/>
    <xf numFmtId="0" fontId="0" fillId="0" borderId="3" xfId="0" applyBorder="1" applyAlignment="1" applyProtection="1">
      <alignment horizontal="left" vertical="center"/>
    </xf>
    <xf numFmtId="0" fontId="0" fillId="0" borderId="0" xfId="0" applyFill="1" applyBorder="1" applyProtection="1"/>
    <xf numFmtId="0" fontId="0" fillId="0" borderId="0" xfId="0" applyFill="1" applyProtection="1"/>
    <xf numFmtId="0" fontId="16" fillId="0" borderId="0" xfId="0" applyFont="1" applyProtection="1"/>
    <xf numFmtId="0" fontId="0" fillId="0" borderId="0" xfId="0" applyBorder="1" applyAlignment="1" applyProtection="1">
      <alignment vertical="center" wrapText="1"/>
    </xf>
    <xf numFmtId="0" fontId="0" fillId="0" borderId="0" xfId="0" applyAlignment="1" applyProtection="1">
      <alignment vertical="center" wrapText="1"/>
    </xf>
    <xf numFmtId="170" fontId="14" fillId="0" borderId="0" xfId="0" applyNumberFormat="1" applyFont="1" applyBorder="1" applyProtection="1"/>
    <xf numFmtId="0" fontId="14" fillId="0" borderId="0" xfId="0" applyFont="1" applyProtection="1"/>
    <xf numFmtId="1" fontId="0" fillId="0" borderId="0" xfId="0" applyNumberFormat="1" applyProtection="1"/>
    <xf numFmtId="170" fontId="14" fillId="0" borderId="0" xfId="0" applyNumberFormat="1" applyFont="1" applyProtection="1"/>
    <xf numFmtId="0" fontId="0" fillId="0" borderId="0" xfId="0"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center"/>
    </xf>
    <xf numFmtId="1" fontId="3" fillId="23" borderId="7" xfId="65" applyNumberFormat="1" applyFont="1" applyFill="1" applyBorder="1" applyAlignment="1" applyProtection="1">
      <alignment horizontal="center" vertical="center"/>
      <protection locked="0"/>
    </xf>
    <xf numFmtId="10" fontId="1" fillId="23" borderId="1" xfId="66" applyNumberFormat="1" applyFill="1" applyBorder="1" applyAlignment="1" applyProtection="1">
      <alignment horizontal="center" vertical="center"/>
      <protection locked="0"/>
    </xf>
    <xf numFmtId="0" fontId="20" fillId="26" borderId="4" xfId="37" applyFont="1" applyFill="1" applyBorder="1" applyProtection="1"/>
    <xf numFmtId="0" fontId="20" fillId="26" borderId="6" xfId="37" applyFont="1" applyFill="1" applyBorder="1" applyProtection="1"/>
    <xf numFmtId="0" fontId="20" fillId="26" borderId="5" xfId="37" applyFont="1" applyFill="1" applyBorder="1" applyProtection="1"/>
    <xf numFmtId="0" fontId="20" fillId="26" borderId="4" xfId="37" applyFont="1" applyFill="1" applyBorder="1" applyAlignment="1" applyProtection="1">
      <alignment vertical="center"/>
    </xf>
    <xf numFmtId="0" fontId="20" fillId="26" borderId="6" xfId="37" applyFont="1" applyFill="1" applyBorder="1" applyAlignment="1" applyProtection="1">
      <alignment vertical="center"/>
    </xf>
    <xf numFmtId="0" fontId="20" fillId="26" borderId="5" xfId="37" applyFont="1" applyFill="1" applyBorder="1" applyAlignment="1" applyProtection="1">
      <alignment vertical="center"/>
    </xf>
    <xf numFmtId="0" fontId="20" fillId="26" borderId="4" xfId="37" applyFont="1" applyFill="1" applyBorder="1" applyAlignment="1" applyProtection="1"/>
    <xf numFmtId="0" fontId="20" fillId="26" borderId="6" xfId="37" applyFont="1" applyFill="1" applyBorder="1" applyAlignment="1" applyProtection="1"/>
    <xf numFmtId="0" fontId="20" fillId="26" borderId="5" xfId="37" applyFont="1" applyFill="1" applyBorder="1" applyAlignment="1" applyProtection="1"/>
    <xf numFmtId="0" fontId="20" fillId="26" borderId="3" xfId="37" applyFont="1" applyFill="1" applyBorder="1" applyProtection="1"/>
    <xf numFmtId="0" fontId="20" fillId="26" borderId="3" xfId="37" applyFont="1" applyFill="1" applyBorder="1" applyAlignment="1" applyProtection="1">
      <alignment horizontal="centerContinuous" vertical="center" wrapText="1"/>
    </xf>
    <xf numFmtId="0" fontId="20" fillId="26" borderId="4" xfId="37" applyFont="1" applyFill="1" applyBorder="1" applyAlignment="1" applyProtection="1">
      <alignment horizontal="left" vertical="center"/>
    </xf>
    <xf numFmtId="0" fontId="0" fillId="26" borderId="3" xfId="36" applyFont="1" applyFill="1" applyBorder="1" applyAlignment="1" applyProtection="1">
      <alignment vertical="center" wrapText="1"/>
    </xf>
    <xf numFmtId="0" fontId="1" fillId="26" borderId="3" xfId="36" applyFill="1" applyBorder="1" applyAlignment="1" applyProtection="1">
      <alignment vertical="center" wrapText="1"/>
    </xf>
    <xf numFmtId="0" fontId="0" fillId="26" borderId="3" xfId="36" applyFont="1" applyFill="1" applyBorder="1" applyAlignment="1" applyProtection="1">
      <alignment horizontal="center" vertical="center" wrapText="1"/>
    </xf>
    <xf numFmtId="0" fontId="14" fillId="26" borderId="3" xfId="36" applyFont="1" applyFill="1" applyBorder="1" applyAlignment="1" applyProtection="1">
      <alignment horizontal="center" vertical="center" wrapText="1"/>
    </xf>
    <xf numFmtId="0" fontId="3" fillId="26" borderId="3" xfId="36" applyFont="1" applyFill="1" applyBorder="1" applyAlignment="1" applyProtection="1">
      <alignment horizontal="center" vertical="center" wrapText="1"/>
    </xf>
    <xf numFmtId="0" fontId="1" fillId="26" borderId="3" xfId="36" applyFill="1" applyBorder="1" applyAlignment="1" applyProtection="1">
      <alignment horizontal="center" vertical="center" wrapText="1"/>
    </xf>
    <xf numFmtId="0" fontId="0" fillId="26" borderId="3" xfId="36" applyFont="1" applyFill="1" applyBorder="1" applyAlignment="1" applyProtection="1">
      <alignment horizontal="center" vertical="center"/>
    </xf>
    <xf numFmtId="0" fontId="26" fillId="26" borderId="4" xfId="36" applyFont="1" applyFill="1" applyBorder="1" applyAlignment="1" applyProtection="1">
      <alignment horizontal="left" vertical="center"/>
    </xf>
    <xf numFmtId="0" fontId="26" fillId="26" borderId="4" xfId="36" applyFont="1" applyFill="1" applyBorder="1" applyAlignment="1" applyProtection="1">
      <alignment horizontal="center" vertical="center" wrapText="1"/>
    </xf>
    <xf numFmtId="0" fontId="27" fillId="26" borderId="4" xfId="36" applyFont="1" applyFill="1" applyBorder="1" applyAlignment="1" applyProtection="1">
      <alignment horizontal="center" vertical="center" wrapText="1"/>
    </xf>
    <xf numFmtId="170" fontId="1" fillId="23" borderId="3" xfId="65" applyNumberFormat="1" applyFill="1" applyBorder="1" applyProtection="1">
      <protection locked="0"/>
    </xf>
    <xf numFmtId="172" fontId="1" fillId="23" borderId="3" xfId="65" applyNumberFormat="1" applyFill="1" applyBorder="1" applyProtection="1">
      <protection locked="0"/>
    </xf>
    <xf numFmtId="173" fontId="1" fillId="23" borderId="3" xfId="65" applyNumberFormat="1" applyFill="1" applyBorder="1" applyProtection="1">
      <protection locked="0"/>
    </xf>
    <xf numFmtId="170" fontId="0" fillId="23" borderId="3" xfId="65" applyNumberFormat="1" applyFont="1" applyFill="1" applyBorder="1" applyProtection="1">
      <protection locked="0"/>
    </xf>
    <xf numFmtId="1" fontId="1" fillId="23" borderId="3" xfId="65" applyNumberFormat="1" applyFill="1" applyBorder="1" applyProtection="1">
      <protection locked="0"/>
    </xf>
    <xf numFmtId="1" fontId="1" fillId="25" borderId="3" xfId="65" applyNumberFormat="1" applyFill="1" applyBorder="1" applyAlignment="1" applyProtection="1">
      <alignment horizontal="center"/>
      <protection locked="0"/>
    </xf>
    <xf numFmtId="173" fontId="27" fillId="24" borderId="3" xfId="65" applyNumberFormat="1" applyFont="1" applyFill="1" applyBorder="1" applyProtection="1">
      <protection locked="0"/>
    </xf>
    <xf numFmtId="0" fontId="5" fillId="26" borderId="3" xfId="37" applyFont="1" applyFill="1" applyBorder="1" applyAlignment="1" applyProtection="1">
      <alignment horizontal="center" vertical="center"/>
    </xf>
    <xf numFmtId="0" fontId="27" fillId="26" borderId="3" xfId="36" applyFont="1" applyFill="1" applyBorder="1" applyAlignment="1" applyProtection="1">
      <alignment horizontal="center" vertical="center" wrapText="1"/>
    </xf>
    <xf numFmtId="0" fontId="0" fillId="26" borderId="5" xfId="36" applyFont="1" applyFill="1" applyBorder="1" applyAlignment="1" applyProtection="1">
      <alignment horizontal="center" vertical="center" wrapText="1"/>
    </xf>
    <xf numFmtId="172" fontId="0" fillId="23" borderId="3" xfId="65" applyNumberFormat="1" applyFont="1" applyFill="1" applyBorder="1" applyAlignment="1" applyProtection="1">
      <alignment horizontal="center" vertical="center"/>
      <protection locked="0"/>
    </xf>
    <xf numFmtId="170" fontId="1" fillId="23" borderId="3" xfId="65" applyNumberFormat="1" applyFill="1" applyBorder="1" applyAlignment="1" applyProtection="1">
      <alignment horizontal="left" vertical="top"/>
      <protection locked="0"/>
    </xf>
    <xf numFmtId="172" fontId="0" fillId="22" borderId="3" xfId="65" applyNumberFormat="1" applyFont="1" applyFill="1" applyBorder="1" applyAlignment="1" applyProtection="1">
      <alignment horizontal="center" vertical="center"/>
      <protection locked="0"/>
    </xf>
    <xf numFmtId="173" fontId="13" fillId="0" borderId="3" xfId="67" applyNumberFormat="1" applyFont="1" applyFill="1" applyBorder="1" applyProtection="1"/>
    <xf numFmtId="1" fontId="2" fillId="0" borderId="3" xfId="1" applyNumberFormat="1" applyFill="1" applyBorder="1" applyAlignment="1" applyProtection="1">
      <alignment horizontal="center" vertical="center"/>
    </xf>
    <xf numFmtId="173" fontId="2" fillId="0" borderId="3" xfId="1" applyNumberFormat="1" applyFill="1" applyBorder="1" applyProtection="1"/>
    <xf numFmtId="173" fontId="13" fillId="0" borderId="3" xfId="1" applyNumberFormat="1" applyFont="1" applyFill="1" applyBorder="1" applyProtection="1"/>
    <xf numFmtId="173" fontId="2" fillId="0" borderId="3" xfId="1" applyNumberFormat="1" applyFont="1" applyFill="1" applyBorder="1" applyProtection="1"/>
    <xf numFmtId="10" fontId="1" fillId="23" borderId="3" xfId="66" applyNumberFormat="1" applyFill="1" applyBorder="1" applyAlignment="1" applyProtection="1">
      <alignment horizontal="center" vertical="center"/>
      <protection locked="0"/>
    </xf>
    <xf numFmtId="170" fontId="0" fillId="0" borderId="4" xfId="65" applyNumberFormat="1" applyFont="1" applyFill="1" applyBorder="1" applyAlignment="1" applyProtection="1">
      <alignment horizontal="left" vertical="center"/>
      <protection locked="0"/>
    </xf>
    <xf numFmtId="170" fontId="1" fillId="0" borderId="5" xfId="65" applyNumberFormat="1" applyFill="1" applyBorder="1" applyAlignment="1" applyProtection="1">
      <alignment horizontal="center" vertical="center"/>
      <protection locked="0"/>
    </xf>
    <xf numFmtId="170" fontId="0" fillId="23" borderId="4" xfId="65" applyNumberFormat="1" applyFont="1" applyFill="1" applyBorder="1" applyAlignment="1" applyProtection="1">
      <alignment horizontal="left" vertical="center"/>
      <protection locked="0"/>
    </xf>
    <xf numFmtId="170" fontId="1" fillId="23" borderId="5" xfId="65" applyNumberFormat="1" applyFill="1" applyBorder="1" applyAlignment="1" applyProtection="1">
      <alignment horizontal="center" vertical="center"/>
      <protection locked="0"/>
    </xf>
    <xf numFmtId="170" fontId="1" fillId="23" borderId="4" xfId="65" applyNumberFormat="1" applyFill="1" applyBorder="1" applyAlignment="1" applyProtection="1">
      <alignment horizontal="center" vertical="center"/>
      <protection locked="0"/>
    </xf>
    <xf numFmtId="0" fontId="14" fillId="26" borderId="3" xfId="37" applyFont="1" applyFill="1" applyBorder="1" applyAlignment="1" applyProtection="1">
      <alignment horizontal="center" vertical="center"/>
    </xf>
    <xf numFmtId="0" fontId="16" fillId="0" borderId="0" xfId="0" applyFont="1" applyAlignment="1" applyProtection="1">
      <alignment vertical="center"/>
    </xf>
    <xf numFmtId="10" fontId="1" fillId="23" borderId="3" xfId="66" applyNumberFormat="1" applyFill="1" applyBorder="1" applyAlignment="1" applyProtection="1">
      <alignment horizontal="left" vertical="center"/>
      <protection locked="0"/>
    </xf>
    <xf numFmtId="4" fontId="10" fillId="19" borderId="16" xfId="0" applyNumberFormat="1" applyFont="1" applyFill="1" applyBorder="1" applyAlignment="1" applyProtection="1">
      <alignment vertical="center"/>
    </xf>
    <xf numFmtId="4" fontId="4" fillId="27" borderId="17" xfId="0" applyNumberFormat="1" applyFont="1" applyFill="1" applyBorder="1" applyAlignment="1" applyProtection="1">
      <alignment horizontal="left" indent="1"/>
    </xf>
    <xf numFmtId="4" fontId="4" fillId="27" borderId="17" xfId="0" applyNumberFormat="1" applyFont="1" applyFill="1" applyBorder="1" applyProtection="1"/>
    <xf numFmtId="4" fontId="10" fillId="19" borderId="18" xfId="0" applyNumberFormat="1" applyFont="1" applyFill="1" applyBorder="1" applyAlignment="1" applyProtection="1">
      <alignment vertical="center"/>
    </xf>
    <xf numFmtId="4" fontId="10" fillId="27" borderId="17" xfId="0" applyNumberFormat="1" applyFont="1" applyFill="1" applyBorder="1" applyAlignment="1" applyProtection="1">
      <alignment vertical="top" wrapText="1"/>
    </xf>
    <xf numFmtId="0" fontId="0" fillId="0" borderId="3" xfId="0" applyFont="1" applyBorder="1" applyAlignment="1" applyProtection="1">
      <alignment wrapText="1"/>
    </xf>
    <xf numFmtId="4" fontId="29" fillId="0" borderId="17" xfId="0" applyNumberFormat="1" applyFont="1" applyFill="1" applyBorder="1" applyAlignment="1" applyProtection="1">
      <alignment vertical="top" wrapText="1"/>
    </xf>
    <xf numFmtId="0" fontId="0" fillId="26" borderId="4" xfId="36" applyFont="1" applyFill="1" applyBorder="1" applyAlignment="1" applyProtection="1">
      <alignment horizontal="center" vertical="center"/>
    </xf>
    <xf numFmtId="0" fontId="1" fillId="26" borderId="5" xfId="36" applyFill="1" applyBorder="1" applyAlignment="1" applyProtection="1">
      <alignment horizontal="center" vertical="center"/>
    </xf>
    <xf numFmtId="0" fontId="0" fillId="26" borderId="5" xfId="36" applyFont="1" applyFill="1" applyBorder="1" applyAlignment="1" applyProtection="1">
      <alignment horizontal="center" vertical="center"/>
    </xf>
    <xf numFmtId="4" fontId="4" fillId="0" borderId="17" xfId="0" applyNumberFormat="1" applyFont="1" applyFill="1" applyBorder="1" applyAlignment="1" applyProtection="1">
      <alignment vertical="top" wrapText="1"/>
    </xf>
    <xf numFmtId="4" fontId="10" fillId="0" borderId="17" xfId="0" applyNumberFormat="1" applyFont="1" applyFill="1" applyBorder="1" applyAlignment="1" applyProtection="1">
      <alignment vertical="top" wrapText="1"/>
    </xf>
    <xf numFmtId="4" fontId="4" fillId="27" borderId="17" xfId="0" applyNumberFormat="1" applyFont="1" applyFill="1" applyBorder="1" applyAlignment="1" applyProtection="1">
      <alignment vertical="top" wrapText="1"/>
    </xf>
    <xf numFmtId="4" fontId="4" fillId="27" borderId="17" xfId="0" applyNumberFormat="1" applyFont="1" applyFill="1" applyBorder="1" applyAlignment="1" applyProtection="1">
      <alignment vertical="top"/>
    </xf>
    <xf numFmtId="4" fontId="4" fillId="27" borderId="18" xfId="0" applyNumberFormat="1" applyFont="1" applyFill="1" applyBorder="1" applyAlignment="1" applyProtection="1">
      <alignment vertical="top"/>
    </xf>
    <xf numFmtId="4" fontId="4" fillId="28" borderId="18" xfId="0" applyNumberFormat="1" applyFont="1" applyFill="1" applyBorder="1" applyAlignment="1" applyProtection="1">
      <alignment vertical="top"/>
    </xf>
    <xf numFmtId="4" fontId="4" fillId="27" borderId="19" xfId="0" applyNumberFormat="1" applyFont="1" applyFill="1" applyBorder="1" applyAlignment="1" applyProtection="1">
      <alignment vertical="top"/>
    </xf>
    <xf numFmtId="173" fontId="1" fillId="29" borderId="3" xfId="65" applyNumberFormat="1" applyFill="1" applyBorder="1" applyProtection="1">
      <protection locked="0"/>
    </xf>
    <xf numFmtId="0" fontId="26" fillId="0" borderId="0" xfId="0" applyFont="1" applyProtection="1"/>
    <xf numFmtId="0" fontId="27" fillId="0" borderId="4" xfId="0" applyFont="1" applyBorder="1" applyAlignment="1" applyProtection="1">
      <alignment horizontal="centerContinuous"/>
    </xf>
    <xf numFmtId="0" fontId="26" fillId="0" borderId="5" xfId="0" applyFont="1" applyBorder="1" applyAlignment="1" applyProtection="1">
      <alignment horizontal="centerContinuous"/>
    </xf>
    <xf numFmtId="0" fontId="26" fillId="0" borderId="6" xfId="0" applyFont="1" applyBorder="1" applyAlignment="1" applyProtection="1">
      <alignment horizontal="centerContinuous"/>
    </xf>
    <xf numFmtId="173" fontId="27" fillId="0" borderId="3" xfId="0" applyNumberFormat="1" applyFont="1" applyBorder="1" applyAlignment="1" applyProtection="1">
      <alignment vertical="center"/>
    </xf>
    <xf numFmtId="173" fontId="26" fillId="0" borderId="3" xfId="0" applyNumberFormat="1" applyFont="1" applyBorder="1" applyAlignment="1" applyProtection="1">
      <alignment vertical="center"/>
    </xf>
    <xf numFmtId="173" fontId="27" fillId="0" borderId="12" xfId="0" applyNumberFormat="1" applyFont="1" applyBorder="1" applyAlignment="1" applyProtection="1">
      <alignment vertical="center"/>
    </xf>
    <xf numFmtId="173" fontId="26" fillId="0" borderId="11" xfId="0" applyNumberFormat="1" applyFont="1" applyBorder="1" applyAlignment="1" applyProtection="1">
      <alignment vertical="center"/>
    </xf>
    <xf numFmtId="173" fontId="26" fillId="0" borderId="12" xfId="0" applyNumberFormat="1" applyFont="1" applyBorder="1" applyAlignment="1" applyProtection="1">
      <alignment vertical="center"/>
    </xf>
    <xf numFmtId="173" fontId="26" fillId="0" borderId="13" xfId="0" applyNumberFormat="1" applyFont="1" applyBorder="1" applyAlignment="1" applyProtection="1">
      <alignment vertical="center"/>
    </xf>
    <xf numFmtId="173" fontId="26" fillId="0" borderId="0" xfId="0" applyNumberFormat="1" applyFont="1" applyBorder="1" applyAlignment="1" applyProtection="1">
      <alignment vertical="center"/>
    </xf>
    <xf numFmtId="173" fontId="27" fillId="0" borderId="0" xfId="0" applyNumberFormat="1" applyFont="1" applyBorder="1" applyAlignment="1" applyProtection="1">
      <alignment vertical="center"/>
    </xf>
    <xf numFmtId="0" fontId="26" fillId="0" borderId="14" xfId="0" applyFont="1" applyBorder="1" applyProtection="1"/>
    <xf numFmtId="0" fontId="26" fillId="0" borderId="10" xfId="0" applyFont="1" applyBorder="1" applyProtection="1"/>
    <xf numFmtId="0" fontId="26" fillId="0" borderId="15" xfId="0" applyFont="1" applyBorder="1" applyProtection="1"/>
    <xf numFmtId="0" fontId="26" fillId="0" borderId="3" xfId="0" applyFont="1" applyBorder="1" applyAlignment="1" applyProtection="1">
      <alignment horizontal="center"/>
    </xf>
    <xf numFmtId="0" fontId="26" fillId="0" borderId="3" xfId="0" applyFont="1" applyBorder="1" applyAlignment="1" applyProtection="1">
      <alignment horizontal="left"/>
    </xf>
    <xf numFmtId="173" fontId="26" fillId="0" borderId="3" xfId="0" applyNumberFormat="1" applyFont="1" applyBorder="1" applyProtection="1"/>
    <xf numFmtId="173" fontId="26" fillId="0" borderId="3" xfId="0" applyNumberFormat="1" applyFont="1" applyFill="1" applyBorder="1" applyProtection="1"/>
    <xf numFmtId="173" fontId="30" fillId="24" borderId="18" xfId="65" applyNumberFormat="1" applyFont="1" applyFill="1" applyBorder="1" applyAlignment="1" applyProtection="1">
      <alignment vertical="top"/>
    </xf>
    <xf numFmtId="0" fontId="0" fillId="0" borderId="0" xfId="0" applyBorder="1" applyAlignment="1" applyProtection="1">
      <alignment horizontal="left" vertical="center" wrapText="1"/>
    </xf>
    <xf numFmtId="0" fontId="0" fillId="0" borderId="0" xfId="0" applyAlignment="1" applyProtection="1">
      <alignment horizontal="left" vertical="center" wrapText="1"/>
    </xf>
    <xf numFmtId="172" fontId="1" fillId="23" borderId="3" xfId="65" applyNumberFormat="1" applyFill="1" applyBorder="1" applyAlignment="1" applyProtection="1">
      <alignment horizontal="center" vertical="center"/>
      <protection locked="0"/>
    </xf>
    <xf numFmtId="172" fontId="1" fillId="23" borderId="20" xfId="65" applyNumberFormat="1" applyFill="1" applyBorder="1" applyAlignment="1" applyProtection="1">
      <alignment horizontal="center" vertical="center"/>
      <protection locked="0"/>
    </xf>
    <xf numFmtId="172" fontId="1" fillId="0" borderId="0" xfId="65" applyNumberFormat="1" applyFill="1" applyBorder="1" applyAlignment="1" applyProtection="1">
      <alignment horizontal="center" vertical="center"/>
    </xf>
    <xf numFmtId="170" fontId="1" fillId="23" borderId="5" xfId="65" applyNumberFormat="1" applyFill="1" applyBorder="1" applyAlignment="1" applyProtection="1">
      <alignment horizontal="center" vertical="center"/>
    </xf>
    <xf numFmtId="0" fontId="27" fillId="0" borderId="0" xfId="0" applyFont="1" applyAlignment="1" applyProtection="1">
      <alignment vertical="center"/>
    </xf>
    <xf numFmtId="0" fontId="31" fillId="0" borderId="0" xfId="68" applyFont="1" applyAlignment="1" applyProtection="1"/>
    <xf numFmtId="0" fontId="5" fillId="0" borderId="0" xfId="69" applyFont="1" applyAlignment="1" applyProtection="1">
      <alignment vertical="top" wrapText="1"/>
    </xf>
    <xf numFmtId="0" fontId="33" fillId="0" borderId="0" xfId="70" quotePrefix="1" applyFont="1" applyAlignment="1" applyProtection="1">
      <alignment horizontal="left" vertical="center"/>
    </xf>
    <xf numFmtId="0" fontId="4" fillId="0" borderId="0" xfId="69" applyFont="1"/>
    <xf numFmtId="0" fontId="4" fillId="0" borderId="0" xfId="69" applyFont="1" applyAlignment="1" applyProtection="1">
      <alignment vertical="top" wrapText="1"/>
    </xf>
    <xf numFmtId="0" fontId="4" fillId="23" borderId="3" xfId="69" applyFont="1" applyFill="1" applyBorder="1" applyAlignment="1" applyProtection="1">
      <alignment vertical="center" wrapText="1"/>
      <protection locked="0"/>
    </xf>
    <xf numFmtId="0" fontId="10" fillId="30" borderId="3" xfId="69" applyFont="1" applyFill="1" applyBorder="1" applyAlignment="1" applyProtection="1">
      <alignment horizontal="center" vertical="center" wrapText="1"/>
    </xf>
    <xf numFmtId="0" fontId="4" fillId="23" borderId="3" xfId="69" applyFont="1" applyFill="1" applyBorder="1" applyAlignment="1" applyProtection="1">
      <alignment horizontal="center" vertical="center" wrapText="1"/>
      <protection locked="0"/>
    </xf>
    <xf numFmtId="0" fontId="4" fillId="23" borderId="3" xfId="69" applyFont="1" applyFill="1" applyBorder="1" applyAlignment="1" applyProtection="1">
      <alignment vertical="top" wrapText="1"/>
      <protection locked="0"/>
    </xf>
    <xf numFmtId="1" fontId="1" fillId="23" borderId="3" xfId="65" applyNumberFormat="1" applyFill="1" applyBorder="1" applyAlignment="1" applyProtection="1">
      <alignment horizontal="center"/>
      <protection locked="0"/>
    </xf>
    <xf numFmtId="1" fontId="0" fillId="0" borderId="0" xfId="0" applyNumberFormat="1" applyAlignment="1" applyProtection="1">
      <alignment horizontal="center"/>
    </xf>
    <xf numFmtId="0" fontId="14" fillId="0" borderId="0" xfId="34" applyFont="1" applyAlignment="1" applyProtection="1">
      <alignment horizontal="center"/>
    </xf>
    <xf numFmtId="0" fontId="20" fillId="26" borderId="3" xfId="37" applyFont="1" applyFill="1" applyBorder="1" applyAlignment="1" applyProtection="1">
      <alignment horizontal="center"/>
    </xf>
    <xf numFmtId="172" fontId="1" fillId="23" borderId="3" xfId="65" applyNumberFormat="1" applyFill="1" applyBorder="1" applyAlignment="1" applyProtection="1">
      <alignment horizontal="center"/>
      <protection locked="0"/>
    </xf>
    <xf numFmtId="0" fontId="18" fillId="0" borderId="0" xfId="0" applyFont="1" applyFill="1" applyProtection="1"/>
    <xf numFmtId="10" fontId="0" fillId="23" borderId="1" xfId="66" applyNumberFormat="1" applyFont="1" applyFill="1" applyBorder="1" applyAlignment="1" applyProtection="1">
      <alignment horizontal="center" vertical="center"/>
      <protection locked="0"/>
    </xf>
    <xf numFmtId="0" fontId="15" fillId="0" borderId="0" xfId="0" applyFont="1" applyProtection="1"/>
    <xf numFmtId="0" fontId="35" fillId="0" borderId="0" xfId="0" applyFont="1" applyAlignment="1" applyProtection="1">
      <alignment horizontal="center" vertical="center" wrapText="1"/>
    </xf>
    <xf numFmtId="49" fontId="13" fillId="0" borderId="20" xfId="0" applyNumberFormat="1" applyFont="1" applyFill="1" applyBorder="1" applyAlignment="1" applyProtection="1">
      <alignment horizontal="left" vertical="center" wrapText="1"/>
    </xf>
    <xf numFmtId="174" fontId="2" fillId="2" borderId="3" xfId="75" applyNumberFormat="1" applyBorder="1" applyAlignment="1" applyProtection="1">
      <alignment vertical="center"/>
    </xf>
    <xf numFmtId="3" fontId="14" fillId="0" borderId="0" xfId="0" applyNumberFormat="1" applyFont="1" applyAlignment="1" applyProtection="1">
      <alignment vertical="center"/>
    </xf>
    <xf numFmtId="0" fontId="14" fillId="0" borderId="0" xfId="0" applyFont="1" applyAlignment="1" applyProtection="1">
      <alignment vertical="center"/>
    </xf>
    <xf numFmtId="49" fontId="13" fillId="0" borderId="3" xfId="0" applyNumberFormat="1" applyFont="1" applyFill="1" applyBorder="1" applyAlignment="1" applyProtection="1">
      <alignment horizontal="left" vertical="center" wrapText="1"/>
    </xf>
    <xf numFmtId="174" fontId="2" fillId="2" borderId="23" xfId="75" applyNumberFormat="1" applyBorder="1" applyAlignment="1" applyProtection="1">
      <alignment horizontal="center" vertical="center"/>
    </xf>
    <xf numFmtId="3" fontId="14" fillId="0" borderId="0" xfId="0" applyNumberFormat="1" applyFont="1" applyAlignment="1" applyProtection="1">
      <alignment horizontal="center" vertical="center"/>
    </xf>
    <xf numFmtId="0" fontId="14" fillId="0" borderId="0" xfId="0" applyFont="1" applyAlignment="1" applyProtection="1">
      <alignment horizontal="center" vertical="center"/>
    </xf>
    <xf numFmtId="49" fontId="14" fillId="0" borderId="3" xfId="0" applyNumberFormat="1" applyFont="1" applyFill="1" applyBorder="1" applyAlignment="1" applyProtection="1">
      <alignment horizontal="right" vertical="center" wrapText="1"/>
    </xf>
    <xf numFmtId="174" fontId="2" fillId="2" borderId="24" xfId="75" applyNumberFormat="1" applyBorder="1" applyAlignment="1" applyProtection="1">
      <alignment vertical="center"/>
    </xf>
    <xf numFmtId="0" fontId="15" fillId="26" borderId="21" xfId="37" applyFont="1" applyFill="1" applyBorder="1" applyAlignment="1" applyProtection="1">
      <alignment horizontal="center" vertical="top"/>
    </xf>
    <xf numFmtId="0" fontId="35" fillId="26" borderId="22" xfId="37" applyFont="1" applyFill="1" applyBorder="1" applyAlignment="1" applyProtection="1">
      <alignment horizontal="center" vertical="center" wrapText="1"/>
    </xf>
    <xf numFmtId="174" fontId="35" fillId="26" borderId="3" xfId="74" applyFont="1" applyFill="1" applyBorder="1" applyAlignment="1">
      <alignment horizontal="center" vertical="center" wrapText="1"/>
    </xf>
    <xf numFmtId="1" fontId="14" fillId="0" borderId="20" xfId="0" applyNumberFormat="1" applyFont="1" applyBorder="1" applyAlignment="1" applyProtection="1">
      <alignment vertical="center"/>
    </xf>
    <xf numFmtId="174" fontId="15" fillId="26" borderId="11" xfId="73" applyFont="1" applyFill="1" applyBorder="1">
      <alignment horizontal="left" vertical="center"/>
    </xf>
    <xf numFmtId="174" fontId="35" fillId="26" borderId="0" xfId="73" applyFont="1" applyFill="1" applyBorder="1" applyAlignment="1">
      <alignment horizontal="center" vertical="center" wrapText="1"/>
    </xf>
    <xf numFmtId="0" fontId="13" fillId="0" borderId="30" xfId="0" applyFont="1" applyFill="1" applyBorder="1" applyAlignment="1" applyProtection="1">
      <alignment vertical="center" wrapText="1"/>
    </xf>
    <xf numFmtId="0" fontId="13" fillId="0" borderId="4" xfId="0" applyFont="1" applyFill="1" applyBorder="1" applyAlignment="1" applyProtection="1">
      <alignment vertical="center" wrapText="1"/>
    </xf>
    <xf numFmtId="0" fontId="14" fillId="0" borderId="4" xfId="0" applyFont="1" applyFill="1" applyBorder="1" applyAlignment="1" applyProtection="1">
      <alignment vertical="center" wrapText="1"/>
    </xf>
    <xf numFmtId="174" fontId="15" fillId="26" borderId="26" xfId="73" applyFont="1" applyFill="1" applyBorder="1" applyAlignment="1">
      <alignment vertical="center"/>
    </xf>
    <xf numFmtId="174" fontId="15" fillId="26" borderId="25" xfId="73" applyFont="1" applyFill="1" applyBorder="1" applyAlignment="1">
      <alignment vertical="center"/>
    </xf>
    <xf numFmtId="174" fontId="35" fillId="26" borderId="27" xfId="74" applyFont="1" applyFill="1" applyBorder="1" applyAlignment="1">
      <alignment horizontal="center" vertical="center" wrapText="1"/>
    </xf>
    <xf numFmtId="174" fontId="0" fillId="0" borderId="31" xfId="0" applyNumberFormat="1" applyBorder="1" applyProtection="1"/>
    <xf numFmtId="174" fontId="0" fillId="0" borderId="0" xfId="0" applyNumberFormat="1" applyBorder="1" applyProtection="1"/>
    <xf numFmtId="174" fontId="2" fillId="2" borderId="27" xfId="75" applyNumberFormat="1" applyBorder="1" applyAlignment="1" applyProtection="1">
      <alignment vertical="center"/>
    </xf>
    <xf numFmtId="174" fontId="1" fillId="23" borderId="27" xfId="76" applyFill="1" applyBorder="1">
      <alignment horizontal="left" vertical="center"/>
      <protection locked="0"/>
    </xf>
    <xf numFmtId="174" fontId="1" fillId="23" borderId="3" xfId="76" applyFill="1" applyBorder="1">
      <alignment horizontal="left" vertical="center"/>
      <protection locked="0"/>
    </xf>
    <xf numFmtId="174" fontId="2" fillId="2" borderId="2" xfId="75" applyNumberFormat="1" applyBorder="1" applyAlignment="1" applyProtection="1">
      <alignment vertical="center"/>
    </xf>
    <xf numFmtId="174" fontId="2" fillId="2" borderId="32" xfId="75" applyNumberFormat="1" applyBorder="1" applyAlignment="1" applyProtection="1">
      <alignment vertical="center"/>
    </xf>
    <xf numFmtId="1" fontId="14" fillId="0" borderId="20" xfId="0" applyNumberFormat="1" applyFont="1" applyFill="1" applyBorder="1" applyAlignment="1" applyProtection="1">
      <alignment vertical="center"/>
    </xf>
    <xf numFmtId="0" fontId="0" fillId="0" borderId="0" xfId="0" applyAlignment="1" applyProtection="1">
      <alignment horizontal="left" vertical="center" wrapText="1"/>
    </xf>
    <xf numFmtId="0" fontId="0" fillId="0" borderId="3" xfId="0" applyFill="1" applyBorder="1" applyProtection="1"/>
    <xf numFmtId="0" fontId="0" fillId="0" borderId="3" xfId="0" applyBorder="1"/>
    <xf numFmtId="0" fontId="13" fillId="0" borderId="0" xfId="0" applyFont="1" applyBorder="1" applyAlignment="1">
      <alignment vertical="center"/>
    </xf>
    <xf numFmtId="0" fontId="14" fillId="0" borderId="0" xfId="0" applyFont="1" applyBorder="1" applyAlignment="1">
      <alignment vertical="center"/>
    </xf>
    <xf numFmtId="0" fontId="0" fillId="23" borderId="3" xfId="0" applyFill="1" applyBorder="1"/>
    <xf numFmtId="174" fontId="1" fillId="0" borderId="27" xfId="76" applyFill="1" applyBorder="1">
      <alignment horizontal="left" vertical="center"/>
      <protection locked="0"/>
    </xf>
    <xf numFmtId="174" fontId="1" fillId="0" borderId="3" xfId="76" applyFill="1" applyBorder="1">
      <alignment horizontal="left" vertical="center"/>
      <protection locked="0"/>
    </xf>
    <xf numFmtId="174" fontId="2" fillId="0" borderId="2" xfId="75" applyNumberFormat="1" applyFill="1" applyBorder="1" applyAlignment="1" applyProtection="1">
      <alignment vertical="center"/>
    </xf>
    <xf numFmtId="174" fontId="1" fillId="0" borderId="28" xfId="76" applyFill="1" applyBorder="1">
      <alignment horizontal="left" vertical="center"/>
      <protection locked="0"/>
    </xf>
    <xf numFmtId="174" fontId="1" fillId="0" borderId="29" xfId="76" applyFill="1" applyBorder="1">
      <alignment horizontal="left" vertical="center"/>
      <protection locked="0"/>
    </xf>
    <xf numFmtId="174" fontId="2" fillId="0" borderId="33" xfId="75" applyNumberFormat="1" applyFill="1" applyBorder="1" applyAlignment="1" applyProtection="1">
      <alignment vertical="center"/>
    </xf>
    <xf numFmtId="0" fontId="28" fillId="0" borderId="0" xfId="0" applyFont="1" applyProtection="1"/>
    <xf numFmtId="10" fontId="14" fillId="23" borderId="1" xfId="66"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horizontal="right" vertical="center" wrapText="1"/>
    </xf>
    <xf numFmtId="0" fontId="14" fillId="0" borderId="30" xfId="0" applyFont="1" applyFill="1" applyBorder="1" applyAlignment="1" applyProtection="1">
      <alignment vertical="center" wrapText="1"/>
    </xf>
    <xf numFmtId="0" fontId="13" fillId="0" borderId="0" xfId="0" applyFont="1" applyFill="1" applyBorder="1" applyAlignment="1" applyProtection="1">
      <alignment vertical="center"/>
    </xf>
    <xf numFmtId="0" fontId="14" fillId="0" borderId="0" xfId="0" applyFont="1" applyAlignment="1" applyProtection="1">
      <alignment horizontal="center"/>
    </xf>
    <xf numFmtId="0" fontId="14" fillId="0" borderId="0" xfId="0" applyFont="1" applyAlignment="1" applyProtection="1">
      <alignment horizontal="left"/>
    </xf>
    <xf numFmtId="10" fontId="14" fillId="0" borderId="0" xfId="0" applyNumberFormat="1" applyFont="1" applyProtection="1"/>
    <xf numFmtId="0" fontId="14" fillId="0" borderId="0" xfId="0" applyFont="1" applyBorder="1" applyAlignment="1">
      <alignment horizontal="left" vertical="center"/>
    </xf>
    <xf numFmtId="0" fontId="14" fillId="0" borderId="0" xfId="0" applyFont="1" applyFill="1" applyProtection="1"/>
    <xf numFmtId="10" fontId="14" fillId="0" borderId="0" xfId="66" applyNumberFormat="1" applyFont="1" applyProtection="1"/>
    <xf numFmtId="0" fontId="14" fillId="0" borderId="0" xfId="0" applyFont="1" applyFill="1" applyBorder="1" applyAlignment="1">
      <alignment vertical="center"/>
    </xf>
    <xf numFmtId="0" fontId="13" fillId="22" borderId="0" xfId="0" applyFont="1" applyFill="1" applyAlignment="1" applyProtection="1">
      <alignment horizontal="center"/>
    </xf>
    <xf numFmtId="0" fontId="14" fillId="0" borderId="0" xfId="0" applyFont="1" applyBorder="1" applyAlignment="1"/>
    <xf numFmtId="0" fontId="14" fillId="0" borderId="0" xfId="0" applyFont="1" applyFill="1" applyAlignment="1" applyProtection="1">
      <alignment horizontal="center"/>
    </xf>
    <xf numFmtId="0" fontId="14" fillId="0" borderId="0" xfId="0" applyFont="1" applyFill="1" applyAlignment="1" applyProtection="1">
      <alignment horizontal="left" vertical="center" wrapText="1"/>
    </xf>
    <xf numFmtId="0" fontId="14" fillId="0" borderId="9"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4" fillId="0" borderId="0" xfId="0" applyFont="1" applyAlignment="1" applyProtection="1">
      <alignment horizontal="left" vertical="center" wrapText="1"/>
    </xf>
    <xf numFmtId="0" fontId="14" fillId="0" borderId="9" xfId="0" applyFont="1" applyBorder="1" applyAlignment="1" applyProtection="1">
      <alignment horizontal="left" vertical="center" wrapText="1"/>
    </xf>
    <xf numFmtId="0" fontId="0" fillId="34" borderId="0" xfId="0" applyFill="1" applyAlignment="1" applyProtection="1">
      <alignment horizontal="left" vertical="center" wrapText="1"/>
    </xf>
    <xf numFmtId="0" fontId="0" fillId="34" borderId="9" xfId="0" applyFill="1" applyBorder="1" applyAlignment="1" applyProtection="1">
      <alignment horizontal="left" vertical="center" wrapText="1"/>
    </xf>
    <xf numFmtId="0" fontId="20" fillId="26" borderId="4" xfId="37" applyFont="1" applyFill="1" applyBorder="1" applyAlignment="1" applyProtection="1">
      <alignment horizontal="center" wrapText="1"/>
    </xf>
    <xf numFmtId="0" fontId="20" fillId="26" borderId="5" xfId="37" applyFont="1" applyFill="1" applyBorder="1" applyAlignment="1" applyProtection="1">
      <alignment horizontal="center" wrapText="1"/>
    </xf>
    <xf numFmtId="174" fontId="15" fillId="26" borderId="4" xfId="73" applyFont="1" applyFill="1" applyBorder="1" applyAlignment="1">
      <alignment horizontal="left" vertical="center"/>
    </xf>
    <xf numFmtId="174" fontId="15" fillId="26" borderId="6" xfId="73" applyFont="1" applyFill="1" applyBorder="1" applyAlignment="1">
      <alignment horizontal="left" vertical="center"/>
    </xf>
  </cellXfs>
  <cellStyles count="77">
    <cellStyle name="_Column1" xfId="38"/>
    <cellStyle name="_Column1_120319_BAB_KoPr2012_KEMA" xfId="39"/>
    <cellStyle name="_Column1_A. Allgemeine Informationen" xfId="40"/>
    <cellStyle name="_Column1_Ausfüllhilfe" xfId="41"/>
    <cellStyle name="_Column2" xfId="42"/>
    <cellStyle name="_Column3" xfId="43"/>
    <cellStyle name="_Column4" xfId="44"/>
    <cellStyle name="_Column4_120319_BAB_KoPr2012_KEMA" xfId="45"/>
    <cellStyle name="_Column4_A. Allgemeine Informationen" xfId="46"/>
    <cellStyle name="_Column4_Ausfüllhilfe" xfId="47"/>
    <cellStyle name="_Column5" xfId="48"/>
    <cellStyle name="_Column6" xfId="49"/>
    <cellStyle name="_Column7" xfId="50"/>
    <cellStyle name="_Data" xfId="51"/>
    <cellStyle name="_Data_120319_BAB_KoPr2012_KEMA" xfId="52"/>
    <cellStyle name="_Header" xfId="53"/>
    <cellStyle name="_Row1" xfId="54"/>
    <cellStyle name="_Row1_120319_BAB_KoPr2012_KEMA" xfId="55"/>
    <cellStyle name="_Row1_A. Allgemeine Informationen" xfId="56"/>
    <cellStyle name="_Row1_Ausfüllhilfe" xfId="57"/>
    <cellStyle name="_Row2" xfId="58"/>
    <cellStyle name="_Row3" xfId="59"/>
    <cellStyle name="_Row4" xfId="60"/>
    <cellStyle name="_Row5" xfId="61"/>
    <cellStyle name="_Row6" xfId="62"/>
    <cellStyle name="_Row7" xfId="63"/>
    <cellStyle name="20 % - Akzent2" xfId="65" builtinId="34"/>
    <cellStyle name="20% - Akzent1" xfId="2"/>
    <cellStyle name="20% - Akzent2" xfId="3"/>
    <cellStyle name="20% - Akzent3" xfId="4"/>
    <cellStyle name="20% - Akzent4" xfId="5"/>
    <cellStyle name="20% - Akzent5" xfId="6"/>
    <cellStyle name="20% - Akzent6" xfId="7"/>
    <cellStyle name="4" xfId="8"/>
    <cellStyle name="40 % - Akzent1" xfId="36" builtinId="31"/>
    <cellStyle name="40% - Akzent1" xfId="9"/>
    <cellStyle name="40% - Akzent2" xfId="10"/>
    <cellStyle name="40% - Akzent3" xfId="11"/>
    <cellStyle name="40% - Akzent4" xfId="12"/>
    <cellStyle name="40% - Akzent5" xfId="13"/>
    <cellStyle name="40% - Akzent6" xfId="14"/>
    <cellStyle name="5" xfId="15"/>
    <cellStyle name="6" xfId="16"/>
    <cellStyle name="60 % - Akzent1" xfId="37" builtinId="32"/>
    <cellStyle name="60% - Akzent1" xfId="17"/>
    <cellStyle name="60% - Akzent2" xfId="18"/>
    <cellStyle name="60% - Akzent3" xfId="19"/>
    <cellStyle name="60% - Akzent4" xfId="20"/>
    <cellStyle name="60% - Akzent5" xfId="21"/>
    <cellStyle name="60% - Akzent6" xfId="22"/>
    <cellStyle name="9" xfId="23"/>
    <cellStyle name="Ausgabe" xfId="1" builtinId="21"/>
    <cellStyle name="Ausgabe 2" xfId="75"/>
    <cellStyle name="Berechnung" xfId="67" builtinId="22"/>
    <cellStyle name="Eingabefeld1" xfId="76"/>
    <cellStyle name="Euro" xfId="24"/>
    <cellStyle name="Komma 2" xfId="25"/>
    <cellStyle name="Komma 3" xfId="33"/>
    <cellStyle name="Link" xfId="70" builtinId="8"/>
    <cellStyle name="Normal_erfassungsmatrix 04" xfId="29"/>
    <cellStyle name="Prozent" xfId="66" builtinId="5"/>
    <cellStyle name="Prozent 2" xfId="26"/>
    <cellStyle name="Prozent 3" xfId="30"/>
    <cellStyle name="Standard" xfId="0" builtinId="0"/>
    <cellStyle name="Standard 16" xfId="71"/>
    <cellStyle name="Standard 2" xfId="27"/>
    <cellStyle name="Standard 2 2" xfId="34"/>
    <cellStyle name="Standard 3" xfId="28"/>
    <cellStyle name="Standard 3 2" xfId="35"/>
    <cellStyle name="Standard 4" xfId="31"/>
    <cellStyle name="Standard 5" xfId="32"/>
    <cellStyle name="Standard 6" xfId="72"/>
    <cellStyle name="Standard_16554" xfId="68"/>
    <cellStyle name="Standard_Kopie von Blanko_Verprobung_II_Runde Preisblatt MPr" xfId="69"/>
    <cellStyle name="Tablehead2" xfId="73"/>
    <cellStyle name="Tablehead3" xfId="74"/>
    <cellStyle name="Undefiniert" xfId="64"/>
  </cellStyles>
  <dxfs count="12">
    <dxf>
      <fill>
        <patternFill>
          <bgColor theme="0" tint="-0.499984740745262"/>
        </patternFill>
      </fill>
    </dxf>
    <dxf>
      <fill>
        <patternFill>
          <bgColor theme="0" tint="-0.499984740745262"/>
        </patternFill>
      </fill>
    </dxf>
    <dxf>
      <fill>
        <patternFill>
          <bgColor rgb="FFFFC000"/>
        </patternFill>
      </fill>
    </dxf>
    <dxf>
      <fill>
        <patternFill>
          <bgColor rgb="FFFFFF99"/>
        </patternFill>
      </fill>
    </dxf>
    <dxf>
      <fill>
        <patternFill>
          <bgColor theme="0" tint="-0.499984740745262"/>
        </patternFill>
      </fill>
    </dxf>
    <dxf>
      <fill>
        <patternFill>
          <bgColor theme="0" tint="-0.499984740745262"/>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s>
  <tableStyles count="0" defaultTableStyle="TableStyleMedium2" defaultPivotStyle="PivotStyleMedium9"/>
  <colors>
    <mruColors>
      <color rgb="FFFFFFCC"/>
      <color rgb="FFFF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BNetzAPowerPoint">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lnDef>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Office Theme 13">
        <a:dk1>
          <a:srgbClr val="000000"/>
        </a:dk1>
        <a:lt1>
          <a:srgbClr val="FFFFFF"/>
        </a:lt1>
        <a:dk2>
          <a:srgbClr val="FFFFFF"/>
        </a:dk2>
        <a:lt2>
          <a:srgbClr val="808080"/>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Office Theme 14">
        <a:dk1>
          <a:srgbClr val="000000"/>
        </a:dk1>
        <a:lt1>
          <a:srgbClr val="FFFFFF"/>
        </a:lt1>
        <a:dk2>
          <a:srgbClr val="FFFFFF"/>
        </a:dk2>
        <a:lt2>
          <a:srgbClr val="D5E0E9"/>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Bundesnetzagentur-Vorlage 1">
        <a:dk1>
          <a:srgbClr val="000000"/>
        </a:dk1>
        <a:lt1>
          <a:srgbClr val="FFFFFF"/>
        </a:lt1>
        <a:dk2>
          <a:srgbClr val="FFFFFF"/>
        </a:dk2>
        <a:lt2>
          <a:srgbClr val="D9E5F2"/>
        </a:lt2>
        <a:accent1>
          <a:srgbClr val="417DBE"/>
        </a:accent1>
        <a:accent2>
          <a:srgbClr val="E16900"/>
        </a:accent2>
        <a:accent3>
          <a:srgbClr val="FFFFFF"/>
        </a:accent3>
        <a:accent4>
          <a:srgbClr val="000000"/>
        </a:accent4>
        <a:accent5>
          <a:srgbClr val="B0BFDB"/>
        </a:accent5>
        <a:accent6>
          <a:srgbClr val="CC5E00"/>
        </a:accent6>
        <a:hlink>
          <a:srgbClr val="8DB1D8"/>
        </a:hlink>
        <a:folHlink>
          <a:srgbClr val="57676F"/>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usfüllhilfe">
    <tabColor theme="6" tint="0.39997558519241921"/>
  </sheetPr>
  <dimension ref="B1:B83"/>
  <sheetViews>
    <sheetView showGridLines="0" showZeros="0" zoomScale="110" zoomScaleNormal="110" workbookViewId="0">
      <selection activeCell="B76" sqref="B76"/>
    </sheetView>
  </sheetViews>
  <sheetFormatPr baseColWidth="10" defaultRowHeight="15" x14ac:dyDescent="0.25"/>
  <cols>
    <col min="1" max="1" width="1.7109375" style="6" customWidth="1"/>
    <col min="2" max="2" width="150.7109375" style="6" customWidth="1"/>
    <col min="3" max="3" width="1.7109375" style="6" customWidth="1"/>
    <col min="4" max="16384" width="11.42578125" style="6"/>
  </cols>
  <sheetData>
    <row r="1" spans="2:2" ht="15.75" thickBot="1" x14ac:dyDescent="0.3"/>
    <row r="2" spans="2:2" x14ac:dyDescent="0.25">
      <c r="B2" s="72" t="s">
        <v>94</v>
      </c>
    </row>
    <row r="3" spans="2:2" x14ac:dyDescent="0.25">
      <c r="B3" s="73" t="s">
        <v>95</v>
      </c>
    </row>
    <row r="4" spans="2:2" x14ac:dyDescent="0.25">
      <c r="B4" s="73" t="s">
        <v>96</v>
      </c>
    </row>
    <row r="5" spans="2:2" x14ac:dyDescent="0.25">
      <c r="B5" s="73" t="s">
        <v>97</v>
      </c>
    </row>
    <row r="6" spans="2:2" x14ac:dyDescent="0.25">
      <c r="B6" s="73" t="s">
        <v>142</v>
      </c>
    </row>
    <row r="7" spans="2:2" x14ac:dyDescent="0.25">
      <c r="B7" s="73" t="s">
        <v>141</v>
      </c>
    </row>
    <row r="8" spans="2:2" x14ac:dyDescent="0.25">
      <c r="B8" s="73" t="s">
        <v>205</v>
      </c>
    </row>
    <row r="9" spans="2:2" x14ac:dyDescent="0.25">
      <c r="B9" s="73" t="s">
        <v>198</v>
      </c>
    </row>
    <row r="10" spans="2:2" x14ac:dyDescent="0.25">
      <c r="B10" s="73" t="s">
        <v>148</v>
      </c>
    </row>
    <row r="11" spans="2:2" x14ac:dyDescent="0.25">
      <c r="B11" s="74"/>
    </row>
    <row r="12" spans="2:2" ht="20.100000000000001" customHeight="1" x14ac:dyDescent="0.25">
      <c r="B12" s="75" t="s">
        <v>98</v>
      </c>
    </row>
    <row r="13" spans="2:2" ht="20.100000000000001" customHeight="1" x14ac:dyDescent="0.25">
      <c r="B13" s="85" t="s">
        <v>99</v>
      </c>
    </row>
    <row r="14" spans="2:2" ht="20.100000000000001" customHeight="1" x14ac:dyDescent="0.25">
      <c r="B14" s="85"/>
    </row>
    <row r="15" spans="2:2" ht="20.100000000000001" customHeight="1" x14ac:dyDescent="0.25">
      <c r="B15" s="86" t="s">
        <v>100</v>
      </c>
    </row>
    <row r="16" spans="2:2" ht="20.100000000000001" customHeight="1" x14ac:dyDescent="0.25">
      <c r="B16" s="87" t="s">
        <v>101</v>
      </c>
    </row>
    <row r="17" spans="2:2" ht="20.100000000000001" customHeight="1" x14ac:dyDescent="0.25">
      <c r="B17" s="109" t="s">
        <v>134</v>
      </c>
    </row>
    <row r="18" spans="2:2" ht="20.100000000000001" customHeight="1" x14ac:dyDescent="0.25">
      <c r="B18" s="74"/>
    </row>
    <row r="19" spans="2:2" ht="20.100000000000001" customHeight="1" x14ac:dyDescent="0.25">
      <c r="B19" s="75" t="s">
        <v>95</v>
      </c>
    </row>
    <row r="20" spans="2:2" ht="20.100000000000001" customHeight="1" x14ac:dyDescent="0.25">
      <c r="B20" s="84" t="s">
        <v>119</v>
      </c>
    </row>
    <row r="21" spans="2:2" ht="20.100000000000001" customHeight="1" x14ac:dyDescent="0.25">
      <c r="B21" s="76"/>
    </row>
    <row r="22" spans="2:2" ht="20.100000000000001" customHeight="1" x14ac:dyDescent="0.25">
      <c r="B22" s="78" t="s">
        <v>12</v>
      </c>
    </row>
    <row r="23" spans="2:2" ht="20.100000000000001" customHeight="1" x14ac:dyDescent="0.25">
      <c r="B23" s="76" t="s">
        <v>120</v>
      </c>
    </row>
    <row r="24" spans="2:2" ht="20.100000000000001" customHeight="1" x14ac:dyDescent="0.25">
      <c r="B24" s="76" t="s">
        <v>102</v>
      </c>
    </row>
    <row r="25" spans="2:2" ht="20.100000000000001" customHeight="1" x14ac:dyDescent="0.25">
      <c r="B25" s="76" t="s">
        <v>103</v>
      </c>
    </row>
    <row r="26" spans="2:2" ht="20.100000000000001" customHeight="1" x14ac:dyDescent="0.25">
      <c r="B26" s="76" t="s">
        <v>143</v>
      </c>
    </row>
    <row r="27" spans="2:2" ht="20.100000000000001" customHeight="1" x14ac:dyDescent="0.25">
      <c r="B27" s="76"/>
    </row>
    <row r="28" spans="2:2" ht="20.100000000000001" customHeight="1" x14ac:dyDescent="0.25">
      <c r="B28" s="78" t="s">
        <v>84</v>
      </c>
    </row>
    <row r="29" spans="2:2" ht="20.100000000000001" customHeight="1" x14ac:dyDescent="0.25">
      <c r="B29" s="82" t="s">
        <v>105</v>
      </c>
    </row>
    <row r="30" spans="2:2" ht="20.100000000000001" customHeight="1" x14ac:dyDescent="0.25">
      <c r="B30" s="76"/>
    </row>
    <row r="31" spans="2:2" ht="20.100000000000001" customHeight="1" x14ac:dyDescent="0.25">
      <c r="B31" s="78" t="s">
        <v>93</v>
      </c>
    </row>
    <row r="32" spans="2:2" ht="38.25" x14ac:dyDescent="0.25">
      <c r="B32" s="83" t="s">
        <v>144</v>
      </c>
    </row>
    <row r="33" spans="2:2" ht="52.5" customHeight="1" x14ac:dyDescent="0.25">
      <c r="B33" s="83" t="s">
        <v>154</v>
      </c>
    </row>
    <row r="34" spans="2:2" s="15" customFormat="1" ht="126.75" customHeight="1" x14ac:dyDescent="0.25">
      <c r="B34" s="76" t="s">
        <v>201</v>
      </c>
    </row>
    <row r="35" spans="2:2" ht="20.100000000000001" customHeight="1" x14ac:dyDescent="0.25">
      <c r="B35" s="83" t="s">
        <v>213</v>
      </c>
    </row>
    <row r="36" spans="2:2" ht="20.100000000000001" customHeight="1" x14ac:dyDescent="0.25">
      <c r="B36" s="85"/>
    </row>
    <row r="37" spans="2:2" ht="20.100000000000001" customHeight="1" x14ac:dyDescent="0.25">
      <c r="B37" s="75" t="s">
        <v>96</v>
      </c>
    </row>
    <row r="38" spans="2:2" ht="20.100000000000001" customHeight="1" x14ac:dyDescent="0.25">
      <c r="B38" s="85" t="s">
        <v>106</v>
      </c>
    </row>
    <row r="39" spans="2:2" ht="20.100000000000001" customHeight="1" x14ac:dyDescent="0.25">
      <c r="B39" s="85"/>
    </row>
    <row r="40" spans="2:2" ht="20.100000000000001" customHeight="1" x14ac:dyDescent="0.25">
      <c r="B40" s="75" t="s">
        <v>97</v>
      </c>
    </row>
    <row r="41" spans="2:2" ht="20.100000000000001" customHeight="1" x14ac:dyDescent="0.25">
      <c r="B41" s="85" t="s">
        <v>125</v>
      </c>
    </row>
    <row r="42" spans="2:2" ht="20.100000000000001" customHeight="1" x14ac:dyDescent="0.25">
      <c r="B42" s="85"/>
    </row>
    <row r="43" spans="2:2" ht="20.100000000000001" customHeight="1" x14ac:dyDescent="0.25">
      <c r="B43" s="76" t="s">
        <v>124</v>
      </c>
    </row>
    <row r="44" spans="2:2" ht="20.100000000000001" customHeight="1" x14ac:dyDescent="0.25">
      <c r="B44" s="76" t="s">
        <v>107</v>
      </c>
    </row>
    <row r="45" spans="2:2" ht="20.100000000000001" customHeight="1" x14ac:dyDescent="0.25">
      <c r="B45" s="76" t="s">
        <v>110</v>
      </c>
    </row>
    <row r="46" spans="2:2" ht="30" customHeight="1" x14ac:dyDescent="0.25">
      <c r="B46" s="83" t="s">
        <v>199</v>
      </c>
    </row>
    <row r="47" spans="2:2" ht="18.75" customHeight="1" x14ac:dyDescent="0.25">
      <c r="B47" s="83" t="s">
        <v>153</v>
      </c>
    </row>
    <row r="48" spans="2:2" ht="20.100000000000001" customHeight="1" x14ac:dyDescent="0.25">
      <c r="B48" s="83" t="s">
        <v>108</v>
      </c>
    </row>
    <row r="49" spans="2:2" ht="20.100000000000001" customHeight="1" x14ac:dyDescent="0.25">
      <c r="B49" s="83" t="s">
        <v>136</v>
      </c>
    </row>
    <row r="50" spans="2:2" ht="18.75" customHeight="1" x14ac:dyDescent="0.25">
      <c r="B50" s="83" t="s">
        <v>202</v>
      </c>
    </row>
    <row r="51" spans="2:2" ht="30.75" customHeight="1" x14ac:dyDescent="0.25">
      <c r="B51" s="83" t="s">
        <v>225</v>
      </c>
    </row>
    <row r="52" spans="2:2" ht="20.100000000000001" customHeight="1" x14ac:dyDescent="0.25">
      <c r="B52" s="85"/>
    </row>
    <row r="53" spans="2:2" ht="20.100000000000001" customHeight="1" x14ac:dyDescent="0.25">
      <c r="B53" s="75" t="s">
        <v>142</v>
      </c>
    </row>
    <row r="54" spans="2:2" ht="30" customHeight="1" x14ac:dyDescent="0.25">
      <c r="B54" s="82" t="s">
        <v>139</v>
      </c>
    </row>
    <row r="55" spans="2:2" ht="20.100000000000001" customHeight="1" x14ac:dyDescent="0.25">
      <c r="B55" s="85"/>
    </row>
    <row r="56" spans="2:2" ht="20.100000000000001" customHeight="1" x14ac:dyDescent="0.25">
      <c r="B56" s="76" t="s">
        <v>124</v>
      </c>
    </row>
    <row r="57" spans="2:2" ht="20.100000000000001" customHeight="1" x14ac:dyDescent="0.25">
      <c r="B57" s="76" t="s">
        <v>115</v>
      </c>
    </row>
    <row r="58" spans="2:2" ht="20.100000000000001" customHeight="1" x14ac:dyDescent="0.25">
      <c r="B58" s="83" t="s">
        <v>138</v>
      </c>
    </row>
    <row r="59" spans="2:2" ht="20.100000000000001" customHeight="1" x14ac:dyDescent="0.25">
      <c r="B59" s="76" t="s">
        <v>116</v>
      </c>
    </row>
    <row r="60" spans="2:2" ht="20.100000000000001" customHeight="1" x14ac:dyDescent="0.25">
      <c r="B60" s="83" t="s">
        <v>108</v>
      </c>
    </row>
    <row r="61" spans="2:2" ht="20.100000000000001" customHeight="1" x14ac:dyDescent="0.25">
      <c r="B61" s="83" t="s">
        <v>109</v>
      </c>
    </row>
    <row r="62" spans="2:2" ht="20.100000000000001" customHeight="1" x14ac:dyDescent="0.25">
      <c r="B62" s="85"/>
    </row>
    <row r="63" spans="2:2" ht="20.100000000000001" customHeight="1" x14ac:dyDescent="0.25">
      <c r="B63" s="75" t="s">
        <v>141</v>
      </c>
    </row>
    <row r="64" spans="2:2" ht="20.100000000000001" customHeight="1" x14ac:dyDescent="0.25">
      <c r="B64" s="85" t="s">
        <v>111</v>
      </c>
    </row>
    <row r="65" spans="2:2" ht="20.100000000000001" customHeight="1" x14ac:dyDescent="0.25">
      <c r="B65" s="85"/>
    </row>
    <row r="66" spans="2:2" ht="20.100000000000001" customHeight="1" x14ac:dyDescent="0.25">
      <c r="B66" s="76" t="s">
        <v>124</v>
      </c>
    </row>
    <row r="67" spans="2:2" ht="74.25" customHeight="1" x14ac:dyDescent="0.25">
      <c r="B67" s="76" t="s">
        <v>203</v>
      </c>
    </row>
    <row r="68" spans="2:2" ht="20.100000000000001" customHeight="1" x14ac:dyDescent="0.25">
      <c r="B68" s="76" t="s">
        <v>121</v>
      </c>
    </row>
    <row r="69" spans="2:2" ht="20.100000000000001" customHeight="1" x14ac:dyDescent="0.25">
      <c r="B69" s="76" t="s">
        <v>230</v>
      </c>
    </row>
    <row r="70" spans="2:2" ht="20.100000000000001" customHeight="1" x14ac:dyDescent="0.25">
      <c r="B70" s="76" t="s">
        <v>214</v>
      </c>
    </row>
    <row r="71" spans="2:2" ht="20.100000000000001" customHeight="1" x14ac:dyDescent="0.25">
      <c r="B71" s="83" t="s">
        <v>108</v>
      </c>
    </row>
    <row r="72" spans="2:2" ht="20.100000000000001" customHeight="1" x14ac:dyDescent="0.25">
      <c r="B72" s="83" t="s">
        <v>109</v>
      </c>
    </row>
    <row r="73" spans="2:2" ht="20.100000000000001" customHeight="1" x14ac:dyDescent="0.25">
      <c r="B73" s="83" t="s">
        <v>231</v>
      </c>
    </row>
    <row r="74" spans="2:2" ht="20.100000000000001" customHeight="1" x14ac:dyDescent="0.25">
      <c r="B74" s="83" t="s">
        <v>113</v>
      </c>
    </row>
    <row r="75" spans="2:2" ht="20.100000000000001" customHeight="1" x14ac:dyDescent="0.25">
      <c r="B75" s="83" t="s">
        <v>112</v>
      </c>
    </row>
    <row r="76" spans="2:2" ht="20.100000000000001" customHeight="1" x14ac:dyDescent="0.25">
      <c r="B76" s="83" t="s">
        <v>114</v>
      </c>
    </row>
    <row r="77" spans="2:2" ht="122.25" customHeight="1" x14ac:dyDescent="0.25">
      <c r="B77" s="83" t="s">
        <v>204</v>
      </c>
    </row>
    <row r="78" spans="2:2" ht="20.100000000000001" customHeight="1" x14ac:dyDescent="0.25">
      <c r="B78" s="75" t="s">
        <v>205</v>
      </c>
    </row>
    <row r="79" spans="2:2" ht="20.100000000000001" customHeight="1" x14ac:dyDescent="0.25">
      <c r="B79" s="85" t="s">
        <v>206</v>
      </c>
    </row>
    <row r="80" spans="2:2" ht="20.100000000000001" customHeight="1" x14ac:dyDescent="0.25">
      <c r="B80" s="85"/>
    </row>
    <row r="81" spans="2:2" ht="20.100000000000001" customHeight="1" x14ac:dyDescent="0.25">
      <c r="B81" s="75" t="s">
        <v>198</v>
      </c>
    </row>
    <row r="82" spans="2:2" ht="20.100000000000001" customHeight="1" x14ac:dyDescent="0.25">
      <c r="B82" s="85" t="s">
        <v>207</v>
      </c>
    </row>
    <row r="83" spans="2:2" ht="20.100000000000001" customHeight="1" thickBot="1" x14ac:dyDescent="0.3">
      <c r="B83" s="88"/>
    </row>
  </sheetData>
  <pageMargins left="0.70866141732283472" right="0.70866141732283472" top="0.78740157480314965" bottom="0.78740157480314965" header="0.31496062992125984" footer="0.31496062992125984"/>
  <pageSetup paperSize="9" scale="57" fitToHeight="5" orientation="portrait" r:id="rId1"/>
  <rowBreaks count="1" manualBreakCount="1">
    <brk id="36" min="1"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en">
    <tabColor theme="4" tint="0.59999389629810485"/>
  </sheetPr>
  <dimension ref="A1:O45"/>
  <sheetViews>
    <sheetView workbookViewId="0">
      <selection activeCell="H17" sqref="H17"/>
    </sheetView>
  </sheetViews>
  <sheetFormatPr baseColWidth="10" defaultRowHeight="15" x14ac:dyDescent="0.25"/>
  <cols>
    <col min="1" max="1" width="118.140625" style="15" customWidth="1"/>
    <col min="2" max="2" width="14" style="182" customWidth="1"/>
    <col min="3" max="3" width="14.85546875" style="182" customWidth="1"/>
    <col min="4" max="4" width="11.7109375" style="182" customWidth="1"/>
    <col min="5" max="5" width="49.5703125" style="182" bestFit="1" customWidth="1"/>
    <col min="6" max="6" width="74.85546875" style="15" customWidth="1"/>
    <col min="7" max="7" width="18.140625" style="15" customWidth="1"/>
    <col min="8" max="8" width="14.42578125" style="15" customWidth="1"/>
    <col min="9" max="9" width="16.140625" style="182" bestFit="1" customWidth="1"/>
    <col min="10" max="10" width="11.140625" style="182" bestFit="1" customWidth="1"/>
    <col min="11" max="11" width="11.42578125" style="182"/>
    <col min="12" max="12" width="27.42578125" style="15" bestFit="1" customWidth="1"/>
    <col min="13" max="13" width="55" style="15" customWidth="1"/>
    <col min="14" max="16384" width="11.42578125" style="15"/>
  </cols>
  <sheetData>
    <row r="1" spans="1:15" x14ac:dyDescent="0.25">
      <c r="A1" s="189" t="s">
        <v>13</v>
      </c>
      <c r="B1" s="189" t="s">
        <v>30</v>
      </c>
      <c r="C1" s="189" t="s">
        <v>31</v>
      </c>
      <c r="D1" s="189" t="s">
        <v>14</v>
      </c>
      <c r="E1" s="189" t="s">
        <v>91</v>
      </c>
      <c r="F1" s="189" t="s">
        <v>29</v>
      </c>
      <c r="G1" s="189" t="s">
        <v>40</v>
      </c>
      <c r="I1" s="189" t="s">
        <v>51</v>
      </c>
      <c r="J1" s="189" t="s">
        <v>52</v>
      </c>
      <c r="K1" s="189" t="s">
        <v>53</v>
      </c>
      <c r="L1" s="189" t="s">
        <v>127</v>
      </c>
      <c r="M1" s="189" t="s">
        <v>196</v>
      </c>
      <c r="N1" s="190" t="s">
        <v>215</v>
      </c>
    </row>
    <row r="2" spans="1:15" x14ac:dyDescent="0.25">
      <c r="A2" s="186" t="s">
        <v>68</v>
      </c>
      <c r="B2" s="191">
        <v>25</v>
      </c>
      <c r="C2" s="191">
        <v>35</v>
      </c>
      <c r="D2" s="182">
        <v>2024</v>
      </c>
      <c r="E2" s="183" t="s">
        <v>104</v>
      </c>
      <c r="F2" s="15" t="s">
        <v>6</v>
      </c>
      <c r="G2" s="15" t="s">
        <v>41</v>
      </c>
      <c r="H2" s="184">
        <v>5.0700000000000002E-2</v>
      </c>
      <c r="I2" s="182">
        <v>2022</v>
      </c>
      <c r="J2" s="182">
        <v>2022</v>
      </c>
      <c r="K2" s="182">
        <v>2022</v>
      </c>
      <c r="L2" s="15" t="s">
        <v>129</v>
      </c>
      <c r="M2" s="185" t="s">
        <v>166</v>
      </c>
      <c r="N2" s="168" t="s">
        <v>164</v>
      </c>
    </row>
    <row r="3" spans="1:15" x14ac:dyDescent="0.25">
      <c r="A3" s="186" t="s">
        <v>73</v>
      </c>
      <c r="B3" s="191">
        <v>25</v>
      </c>
      <c r="C3" s="191">
        <v>30</v>
      </c>
      <c r="D3" s="182">
        <v>2025</v>
      </c>
      <c r="E3" s="183" t="s">
        <v>117</v>
      </c>
      <c r="F3" s="15" t="s">
        <v>26</v>
      </c>
      <c r="G3" s="15" t="s">
        <v>42</v>
      </c>
      <c r="H3" s="184">
        <v>1.7100000000000001E-2</v>
      </c>
      <c r="I3" s="182">
        <v>2023</v>
      </c>
      <c r="J3" s="182">
        <v>2023</v>
      </c>
      <c r="K3" s="182">
        <v>2023</v>
      </c>
      <c r="L3" s="15" t="s">
        <v>128</v>
      </c>
      <c r="M3" s="169" t="s">
        <v>2</v>
      </c>
      <c r="N3" s="168" t="s">
        <v>164</v>
      </c>
      <c r="O3" s="186"/>
    </row>
    <row r="4" spans="1:15" x14ac:dyDescent="0.25">
      <c r="A4" s="186" t="s">
        <v>11</v>
      </c>
      <c r="B4" s="191">
        <v>50</v>
      </c>
      <c r="C4" s="191">
        <v>60</v>
      </c>
      <c r="D4" s="182">
        <v>2026</v>
      </c>
      <c r="E4" s="183" t="s">
        <v>118</v>
      </c>
      <c r="F4" s="15" t="s">
        <v>27</v>
      </c>
      <c r="G4" s="15" t="s">
        <v>43</v>
      </c>
      <c r="H4" s="187">
        <f>H2*0.4+H3*0.6</f>
        <v>3.0540000000000005E-2</v>
      </c>
      <c r="I4" s="182">
        <v>2024</v>
      </c>
      <c r="J4" s="182">
        <v>2024</v>
      </c>
      <c r="K4" s="182">
        <v>2024</v>
      </c>
      <c r="L4" s="15" t="s">
        <v>130</v>
      </c>
      <c r="M4" s="169" t="s">
        <v>169</v>
      </c>
      <c r="N4" s="168" t="s">
        <v>164</v>
      </c>
    </row>
    <row r="5" spans="1:15" x14ac:dyDescent="0.25">
      <c r="A5" s="186" t="s">
        <v>80</v>
      </c>
      <c r="B5" s="191">
        <v>15</v>
      </c>
      <c r="C5" s="191">
        <v>25</v>
      </c>
      <c r="D5" s="182">
        <v>2027</v>
      </c>
      <c r="E5" s="183" t="s">
        <v>122</v>
      </c>
      <c r="F5" s="15" t="s">
        <v>2</v>
      </c>
      <c r="I5" s="182">
        <v>2025</v>
      </c>
      <c r="J5" s="182">
        <v>2025</v>
      </c>
      <c r="K5" s="182">
        <v>2025</v>
      </c>
      <c r="M5" s="169" t="s">
        <v>172</v>
      </c>
      <c r="N5" s="168" t="s">
        <v>171</v>
      </c>
    </row>
    <row r="6" spans="1:15" x14ac:dyDescent="0.25">
      <c r="A6" s="186" t="s">
        <v>63</v>
      </c>
      <c r="B6" s="191">
        <v>30</v>
      </c>
      <c r="C6" s="191">
        <v>40</v>
      </c>
      <c r="D6" s="182">
        <v>2028</v>
      </c>
      <c r="E6" s="183" t="s">
        <v>123</v>
      </c>
      <c r="F6" s="15" t="s">
        <v>132</v>
      </c>
      <c r="I6" s="182">
        <v>2026</v>
      </c>
      <c r="J6" s="182">
        <v>2026</v>
      </c>
      <c r="K6" s="182">
        <v>2026</v>
      </c>
      <c r="M6" s="169" t="s">
        <v>173</v>
      </c>
      <c r="N6" s="168" t="s">
        <v>171</v>
      </c>
    </row>
    <row r="7" spans="1:15" x14ac:dyDescent="0.25">
      <c r="A7" s="186" t="s">
        <v>61</v>
      </c>
      <c r="B7" s="191">
        <v>40</v>
      </c>
      <c r="C7" s="191">
        <v>50</v>
      </c>
      <c r="E7" s="183" t="s">
        <v>126</v>
      </c>
      <c r="F7" s="15" t="s">
        <v>133</v>
      </c>
      <c r="I7" s="182">
        <v>2027</v>
      </c>
      <c r="J7" s="182">
        <v>2027</v>
      </c>
      <c r="K7" s="182">
        <v>2027</v>
      </c>
      <c r="M7" s="169" t="s">
        <v>174</v>
      </c>
      <c r="N7" s="168" t="s">
        <v>171</v>
      </c>
    </row>
    <row r="8" spans="1:15" x14ac:dyDescent="0.25">
      <c r="A8" s="186" t="s">
        <v>64</v>
      </c>
      <c r="B8" s="191">
        <v>30</v>
      </c>
      <c r="C8" s="191">
        <v>35</v>
      </c>
      <c r="E8" s="183" t="s">
        <v>131</v>
      </c>
      <c r="F8" s="15" t="s">
        <v>5</v>
      </c>
      <c r="I8" s="182">
        <v>2028</v>
      </c>
      <c r="J8" s="182">
        <v>2028</v>
      </c>
      <c r="K8" s="182">
        <v>2028</v>
      </c>
      <c r="M8" s="169" t="s">
        <v>176</v>
      </c>
      <c r="N8" s="168" t="s">
        <v>171</v>
      </c>
    </row>
    <row r="9" spans="1:15" x14ac:dyDescent="0.25">
      <c r="A9" s="186" t="s">
        <v>62</v>
      </c>
      <c r="B9" s="191">
        <v>30</v>
      </c>
      <c r="C9" s="191">
        <v>40</v>
      </c>
      <c r="M9" s="188" t="s">
        <v>197</v>
      </c>
      <c r="N9" s="181" t="s">
        <v>67</v>
      </c>
    </row>
    <row r="10" spans="1:15" x14ac:dyDescent="0.25">
      <c r="A10" s="186" t="s">
        <v>17</v>
      </c>
      <c r="B10" s="191">
        <v>8</v>
      </c>
      <c r="C10" s="191">
        <v>10</v>
      </c>
      <c r="M10" s="169"/>
      <c r="N10" s="168"/>
    </row>
    <row r="11" spans="1:15" x14ac:dyDescent="0.25">
      <c r="A11" s="186" t="s">
        <v>15</v>
      </c>
      <c r="B11" s="191">
        <v>25</v>
      </c>
      <c r="C11" s="191">
        <v>35</v>
      </c>
      <c r="M11" s="169"/>
      <c r="N11" s="168"/>
    </row>
    <row r="12" spans="1:15" x14ac:dyDescent="0.25">
      <c r="A12" s="186" t="s">
        <v>19</v>
      </c>
      <c r="B12" s="191">
        <v>4</v>
      </c>
      <c r="C12" s="191">
        <v>8</v>
      </c>
      <c r="M12" s="169"/>
      <c r="N12" s="168"/>
    </row>
    <row r="13" spans="1:15" x14ac:dyDescent="0.25">
      <c r="A13" s="186" t="s">
        <v>69</v>
      </c>
      <c r="B13" s="191">
        <v>25</v>
      </c>
      <c r="C13" s="191">
        <v>35</v>
      </c>
      <c r="M13" s="169"/>
      <c r="N13" s="168"/>
    </row>
    <row r="14" spans="1:15" x14ac:dyDescent="0.25">
      <c r="A14" s="186" t="s">
        <v>59</v>
      </c>
      <c r="B14" s="191">
        <v>40</v>
      </c>
      <c r="C14" s="191">
        <v>45</v>
      </c>
      <c r="M14" s="169"/>
      <c r="N14" s="168"/>
    </row>
    <row r="15" spans="1:15" x14ac:dyDescent="0.25">
      <c r="A15" s="186" t="s">
        <v>57</v>
      </c>
      <c r="B15" s="191">
        <v>40</v>
      </c>
      <c r="C15" s="191">
        <v>50</v>
      </c>
      <c r="M15" s="169"/>
      <c r="N15" s="168"/>
    </row>
    <row r="16" spans="1:15" x14ac:dyDescent="0.25">
      <c r="A16" s="186" t="s">
        <v>56</v>
      </c>
      <c r="B16" s="191">
        <v>40</v>
      </c>
      <c r="C16" s="191">
        <v>50</v>
      </c>
    </row>
    <row r="17" spans="1:3" x14ac:dyDescent="0.25">
      <c r="A17" s="186" t="s">
        <v>60</v>
      </c>
      <c r="B17" s="191">
        <v>35</v>
      </c>
      <c r="C17" s="191">
        <v>45</v>
      </c>
    </row>
    <row r="18" spans="1:3" x14ac:dyDescent="0.25">
      <c r="A18" s="186" t="s">
        <v>58</v>
      </c>
      <c r="B18" s="191">
        <v>40</v>
      </c>
      <c r="C18" s="191">
        <v>45</v>
      </c>
    </row>
    <row r="19" spans="1:3" x14ac:dyDescent="0.25">
      <c r="A19" s="186" t="s">
        <v>71</v>
      </c>
      <c r="B19" s="191">
        <v>30</v>
      </c>
      <c r="C19" s="191">
        <v>40</v>
      </c>
    </row>
    <row r="20" spans="1:3" x14ac:dyDescent="0.25">
      <c r="A20" s="186" t="s">
        <v>18</v>
      </c>
      <c r="B20" s="191">
        <v>14</v>
      </c>
      <c r="C20" s="191">
        <v>25</v>
      </c>
    </row>
    <row r="21" spans="1:3" x14ac:dyDescent="0.25">
      <c r="A21" s="186" t="s">
        <v>21</v>
      </c>
      <c r="B21" s="191">
        <v>5</v>
      </c>
      <c r="C21" s="191">
        <v>5</v>
      </c>
    </row>
    <row r="22" spans="1:3" x14ac:dyDescent="0.25">
      <c r="A22" s="186" t="s">
        <v>82</v>
      </c>
      <c r="B22" s="191">
        <v>13</v>
      </c>
      <c r="C22" s="191">
        <v>18</v>
      </c>
    </row>
    <row r="23" spans="1:3" x14ac:dyDescent="0.25">
      <c r="A23" s="186" t="s">
        <v>74</v>
      </c>
      <c r="B23" s="191">
        <v>25</v>
      </c>
      <c r="C23" s="191">
        <v>30</v>
      </c>
    </row>
    <row r="24" spans="1:3" x14ac:dyDescent="0.25">
      <c r="A24" s="186" t="s">
        <v>70</v>
      </c>
      <c r="B24" s="191">
        <v>30</v>
      </c>
      <c r="C24" s="191">
        <v>40</v>
      </c>
    </row>
    <row r="25" spans="1:3" x14ac:dyDescent="0.25">
      <c r="A25" s="186" t="s">
        <v>77</v>
      </c>
      <c r="B25" s="191">
        <v>30</v>
      </c>
      <c r="C25" s="191">
        <v>35</v>
      </c>
    </row>
    <row r="26" spans="1:3" x14ac:dyDescent="0.25">
      <c r="A26" s="186" t="s">
        <v>76</v>
      </c>
      <c r="B26" s="191">
        <v>25</v>
      </c>
      <c r="C26" s="191">
        <v>30</v>
      </c>
    </row>
    <row r="27" spans="1:3" x14ac:dyDescent="0.25">
      <c r="A27" s="186" t="s">
        <v>75</v>
      </c>
      <c r="B27" s="191">
        <v>30</v>
      </c>
      <c r="C27" s="191">
        <v>35</v>
      </c>
    </row>
    <row r="28" spans="1:3" x14ac:dyDescent="0.25">
      <c r="A28" s="186" t="s">
        <v>66</v>
      </c>
      <c r="B28" s="191">
        <v>25</v>
      </c>
      <c r="C28" s="191">
        <v>30</v>
      </c>
    </row>
    <row r="29" spans="1:3" x14ac:dyDescent="0.25">
      <c r="A29" s="186" t="s">
        <v>22</v>
      </c>
      <c r="B29" s="191">
        <v>8</v>
      </c>
      <c r="C29" s="191">
        <v>8</v>
      </c>
    </row>
    <row r="30" spans="1:3" x14ac:dyDescent="0.25">
      <c r="A30" s="186" t="s">
        <v>83</v>
      </c>
      <c r="B30" s="191">
        <v>8</v>
      </c>
      <c r="C30" s="191">
        <v>13</v>
      </c>
    </row>
    <row r="31" spans="1:3" x14ac:dyDescent="0.25">
      <c r="A31" s="186" t="s">
        <v>20</v>
      </c>
      <c r="B31" s="191">
        <v>3</v>
      </c>
      <c r="C31" s="191">
        <v>5</v>
      </c>
    </row>
    <row r="32" spans="1:3" x14ac:dyDescent="0.25">
      <c r="A32" s="186" t="s">
        <v>67</v>
      </c>
      <c r="B32" s="191">
        <v>20</v>
      </c>
      <c r="C32" s="191">
        <v>30</v>
      </c>
    </row>
    <row r="33" spans="1:3" x14ac:dyDescent="0.25">
      <c r="A33" s="186" t="s">
        <v>65</v>
      </c>
      <c r="B33" s="191">
        <v>35</v>
      </c>
      <c r="C33" s="191">
        <v>45</v>
      </c>
    </row>
    <row r="34" spans="1:3" x14ac:dyDescent="0.25">
      <c r="A34" s="186" t="s">
        <v>72</v>
      </c>
      <c r="B34" s="191">
        <v>30</v>
      </c>
      <c r="C34" s="191">
        <v>50</v>
      </c>
    </row>
    <row r="35" spans="1:3" x14ac:dyDescent="0.25">
      <c r="A35" s="186" t="s">
        <v>79</v>
      </c>
      <c r="B35" s="191">
        <v>30</v>
      </c>
      <c r="C35" s="191">
        <v>40</v>
      </c>
    </row>
    <row r="36" spans="1:3" x14ac:dyDescent="0.25">
      <c r="A36" s="186" t="s">
        <v>16</v>
      </c>
      <c r="B36" s="191">
        <v>60</v>
      </c>
      <c r="C36" s="191">
        <v>70</v>
      </c>
    </row>
    <row r="37" spans="1:3" x14ac:dyDescent="0.25">
      <c r="A37" s="186" t="s">
        <v>81</v>
      </c>
      <c r="B37" s="191">
        <v>14</v>
      </c>
      <c r="C37" s="191">
        <v>18</v>
      </c>
    </row>
    <row r="38" spans="1:3" x14ac:dyDescent="0.25">
      <c r="A38" s="186" t="s">
        <v>78</v>
      </c>
      <c r="B38" s="191">
        <v>20</v>
      </c>
      <c r="C38" s="191">
        <v>25</v>
      </c>
    </row>
    <row r="39" spans="1:3" x14ac:dyDescent="0.25">
      <c r="A39" s="182"/>
    </row>
    <row r="40" spans="1:3" x14ac:dyDescent="0.25">
      <c r="A40" s="182"/>
    </row>
    <row r="41" spans="1:3" x14ac:dyDescent="0.25">
      <c r="A41" s="182"/>
    </row>
    <row r="42" spans="1:3" x14ac:dyDescent="0.25">
      <c r="A42" s="182"/>
    </row>
    <row r="43" spans="1:3" x14ac:dyDescent="0.25">
      <c r="A43" s="182"/>
    </row>
    <row r="44" spans="1:3" x14ac:dyDescent="0.25">
      <c r="A44" s="182"/>
    </row>
    <row r="45" spans="1:3" x14ac:dyDescent="0.25">
      <c r="A45" s="182"/>
    </row>
  </sheetData>
  <sheetProtection algorithmName="SHA-512" hashValue="tNyo9uz5oM8v2cy0jewR+jQpkepLG8/3ILWpxwwsIraXSJlFEuPNkk6gydIQT3VV8CUAIsBze0K0+DicY1lo8g==" saltValue="Y/apKljjPWCyl+pi/UAcpg==" spinCount="100000" sheet="1" objects="1" scenarios="1"/>
  <sortState ref="F3:F8">
    <sortCondition ref="F3:F8"/>
  </sortState>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
    <tabColor rgb="FFFFFFCC"/>
    <pageSetUpPr fitToPage="1"/>
  </sheetPr>
  <dimension ref="A1:E38"/>
  <sheetViews>
    <sheetView showGridLines="0" showZeros="0" tabSelected="1" zoomScaleNormal="100" workbookViewId="0">
      <selection activeCell="I18" sqref="I18"/>
    </sheetView>
  </sheetViews>
  <sheetFormatPr baseColWidth="10" defaultRowHeight="15" x14ac:dyDescent="0.25"/>
  <cols>
    <col min="1" max="1" width="24.85546875" style="6" customWidth="1"/>
    <col min="2" max="2" width="25.28515625" style="6" customWidth="1"/>
    <col min="3" max="4" width="51.85546875" style="6" customWidth="1"/>
    <col min="5" max="5" width="29.140625" style="6" customWidth="1"/>
    <col min="6" max="16384" width="11.42578125" style="6"/>
  </cols>
  <sheetData>
    <row r="1" spans="1:4" x14ac:dyDescent="0.25">
      <c r="A1" s="131"/>
    </row>
    <row r="2" spans="1:4" ht="21" x14ac:dyDescent="0.35">
      <c r="A2" s="7" t="s">
        <v>54</v>
      </c>
    </row>
    <row r="4" spans="1:4" ht="18.75" x14ac:dyDescent="0.3">
      <c r="A4" s="23" t="s">
        <v>12</v>
      </c>
      <c r="B4" s="24"/>
      <c r="C4" s="25"/>
    </row>
    <row r="5" spans="1:4" x14ac:dyDescent="0.25">
      <c r="A5" s="8" t="s">
        <v>0</v>
      </c>
      <c r="B5" s="68"/>
      <c r="C5" s="115"/>
    </row>
    <row r="6" spans="1:4" x14ac:dyDescent="0.25">
      <c r="A6" s="8" t="s">
        <v>1</v>
      </c>
      <c r="B6" s="113"/>
      <c r="C6" s="114"/>
    </row>
    <row r="7" spans="1:4" x14ac:dyDescent="0.25">
      <c r="A7" s="8" t="s">
        <v>7</v>
      </c>
      <c r="B7" s="112"/>
    </row>
    <row r="9" spans="1:4" ht="45" x14ac:dyDescent="0.25">
      <c r="A9" s="77" t="s">
        <v>48</v>
      </c>
      <c r="B9" s="21">
        <v>2024</v>
      </c>
      <c r="C9" s="9"/>
      <c r="D9" s="9"/>
    </row>
    <row r="11" spans="1:4" ht="18.75" x14ac:dyDescent="0.3">
      <c r="A11" s="23" t="s">
        <v>84</v>
      </c>
      <c r="B11" s="24"/>
      <c r="C11" s="24"/>
      <c r="D11" s="25"/>
    </row>
    <row r="13" spans="1:4" x14ac:dyDescent="0.25">
      <c r="A13" s="18" t="s">
        <v>216</v>
      </c>
      <c r="B13" s="18"/>
      <c r="C13" s="18"/>
      <c r="D13" s="22" t="s">
        <v>32</v>
      </c>
    </row>
    <row r="14" spans="1:4" ht="30" customHeight="1" x14ac:dyDescent="0.25">
      <c r="A14" s="194" t="s">
        <v>45</v>
      </c>
      <c r="B14" s="194"/>
      <c r="C14" s="194"/>
      <c r="D14" s="132" t="s">
        <v>32</v>
      </c>
    </row>
    <row r="16" spans="1:4" x14ac:dyDescent="0.25">
      <c r="A16" s="18" t="s">
        <v>145</v>
      </c>
      <c r="B16" s="18"/>
      <c r="C16" s="18"/>
      <c r="D16" s="22" t="s">
        <v>32</v>
      </c>
    </row>
    <row r="17" spans="1:5" x14ac:dyDescent="0.25">
      <c r="A17" s="19" t="s">
        <v>146</v>
      </c>
      <c r="B17" s="18"/>
      <c r="C17" s="18"/>
      <c r="D17" s="22" t="s">
        <v>32</v>
      </c>
    </row>
    <row r="18" spans="1:5" x14ac:dyDescent="0.25">
      <c r="A18" s="18"/>
      <c r="B18" s="18"/>
      <c r="C18" s="18"/>
      <c r="D18" s="18"/>
    </row>
    <row r="19" spans="1:5" x14ac:dyDescent="0.25">
      <c r="A19" s="18" t="s">
        <v>217</v>
      </c>
      <c r="B19" s="18"/>
      <c r="C19" s="18"/>
      <c r="D19" s="22" t="s">
        <v>32</v>
      </c>
    </row>
    <row r="20" spans="1:5" x14ac:dyDescent="0.25">
      <c r="A20" s="19" t="s">
        <v>47</v>
      </c>
      <c r="B20" s="18"/>
      <c r="C20" s="18"/>
      <c r="D20" s="22" t="s">
        <v>32</v>
      </c>
    </row>
    <row r="22" spans="1:5" x14ac:dyDescent="0.25">
      <c r="A22" s="19" t="s">
        <v>46</v>
      </c>
      <c r="B22" s="18"/>
      <c r="C22" s="18"/>
      <c r="D22" s="22" t="s">
        <v>32</v>
      </c>
    </row>
    <row r="23" spans="1:5" x14ac:dyDescent="0.25">
      <c r="A23" s="19" t="s">
        <v>147</v>
      </c>
      <c r="B23" s="18"/>
      <c r="C23" s="18"/>
      <c r="D23" s="22" t="s">
        <v>32</v>
      </c>
    </row>
    <row r="24" spans="1:5" x14ac:dyDescent="0.25">
      <c r="A24" s="18"/>
      <c r="B24" s="18"/>
      <c r="C24" s="18"/>
      <c r="D24" s="18"/>
    </row>
    <row r="25" spans="1:5" ht="30" customHeight="1" x14ac:dyDescent="0.25">
      <c r="A25" s="195" t="s">
        <v>208</v>
      </c>
      <c r="B25" s="195"/>
      <c r="C25" s="196"/>
      <c r="D25" s="178" t="s">
        <v>32</v>
      </c>
      <c r="E25" s="177"/>
    </row>
    <row r="26" spans="1:5" ht="14.25" customHeight="1" x14ac:dyDescent="0.25">
      <c r="A26" s="197" t="s">
        <v>211</v>
      </c>
      <c r="B26" s="197"/>
      <c r="C26" s="198"/>
      <c r="D26" s="22" t="s">
        <v>32</v>
      </c>
    </row>
    <row r="27" spans="1:5" x14ac:dyDescent="0.25">
      <c r="A27" s="111"/>
      <c r="B27" s="111"/>
      <c r="C27" s="110"/>
      <c r="D27" s="18"/>
    </row>
    <row r="28" spans="1:5" ht="34.5" customHeight="1" x14ac:dyDescent="0.25">
      <c r="A28" s="192" t="s">
        <v>218</v>
      </c>
      <c r="B28" s="192"/>
      <c r="C28" s="193"/>
      <c r="D28" s="132" t="s">
        <v>32</v>
      </c>
    </row>
    <row r="29" spans="1:5" ht="14.25" customHeight="1" x14ac:dyDescent="0.25">
      <c r="A29" s="165"/>
      <c r="B29" s="165"/>
      <c r="C29" s="110"/>
      <c r="D29" s="18"/>
    </row>
    <row r="30" spans="1:5" x14ac:dyDescent="0.25">
      <c r="A30" s="165"/>
      <c r="B30" s="165"/>
      <c r="C30" s="110"/>
      <c r="D30" s="18"/>
    </row>
    <row r="32" spans="1:5" ht="18.75" x14ac:dyDescent="0.3">
      <c r="A32" s="23" t="s">
        <v>200</v>
      </c>
      <c r="B32" s="24"/>
      <c r="C32" s="24"/>
      <c r="D32" s="24"/>
      <c r="E32" s="24"/>
    </row>
    <row r="33" spans="1:5" ht="32.25" customHeight="1" x14ac:dyDescent="0.25">
      <c r="A33" s="37" t="s">
        <v>55</v>
      </c>
      <c r="B33" s="79" t="s">
        <v>85</v>
      </c>
      <c r="C33" s="80"/>
      <c r="D33" s="81" t="s">
        <v>91</v>
      </c>
      <c r="E33" s="54" t="s">
        <v>219</v>
      </c>
    </row>
    <row r="34" spans="1:5" x14ac:dyDescent="0.25">
      <c r="A34" s="55"/>
      <c r="B34" s="64" t="s">
        <v>220</v>
      </c>
      <c r="C34" s="65"/>
      <c r="D34" s="57"/>
      <c r="E34" s="63"/>
    </row>
    <row r="35" spans="1:5" x14ac:dyDescent="0.25">
      <c r="A35" s="55"/>
      <c r="B35" s="66"/>
      <c r="C35" s="67"/>
      <c r="D35" s="71"/>
      <c r="E35" s="63"/>
    </row>
    <row r="36" spans="1:5" x14ac:dyDescent="0.25">
      <c r="A36" s="55"/>
      <c r="B36" s="66"/>
      <c r="C36" s="67"/>
      <c r="D36" s="71"/>
      <c r="E36" s="63"/>
    </row>
    <row r="37" spans="1:5" x14ac:dyDescent="0.25">
      <c r="A37" s="55"/>
      <c r="B37" s="68"/>
      <c r="C37" s="67"/>
      <c r="D37" s="71"/>
      <c r="E37" s="63"/>
    </row>
    <row r="38" spans="1:5" x14ac:dyDescent="0.25">
      <c r="A38" s="55"/>
      <c r="B38" s="68"/>
      <c r="C38" s="67"/>
      <c r="D38" s="71"/>
      <c r="E38" s="63"/>
    </row>
  </sheetData>
  <sheetProtection formatCells="0" formatColumns="0" formatRows="0" insertHyperlinks="0"/>
  <mergeCells count="4">
    <mergeCell ref="A28:C28"/>
    <mergeCell ref="A14:C14"/>
    <mergeCell ref="A25:C25"/>
    <mergeCell ref="A26:C26"/>
  </mergeCells>
  <dataValidations xWindow="288" yWindow="759" count="10">
    <dataValidation allowBlank="1" showInputMessage="1" showErrorMessage="1" promptTitle="Firma" prompt="Geben Sie hier bitte die Firma einschließlich Rechtsform an." sqref="B5:C5"/>
    <dataValidation allowBlank="1" showInputMessage="1" showErrorMessage="1" promptTitle="Firma des Verpächters" prompt="Geben Sie hier die Firma des Verpächters ein." sqref="B34:D34"/>
    <dataValidation allowBlank="1" showErrorMessage="1" sqref="A34:A38 B35:C38"/>
    <dataValidation allowBlank="1" showInputMessage="1" showErrorMessage="1" promptTitle="Netznummer/Verpächternummer" prompt="Geben Sie hier ihre Netz- bzw. Verpächternummer ein." sqref="B7:D7"/>
    <dataValidation type="whole" allowBlank="1" showInputMessage="1" showErrorMessage="1" promptTitle="Betriebsnummer" prompt="Geben Sie hier ihre achtstellige Betriebsnummer ein. z. B. 1200XXXX" sqref="C6">
      <formula1>12000000</formula1>
      <formula2>12009999</formula2>
    </dataValidation>
    <dataValidation type="list" allowBlank="1" showInputMessage="1" showErrorMessage="1" sqref="D13:D14 D16:D17 D19:D20 D22:D23 D25 D28:D30">
      <formula1>"Ja,Nein,bitte wählen"</formula1>
    </dataValidation>
    <dataValidation type="whole" allowBlank="1" showInputMessage="1" showErrorMessage="1" promptTitle="Betriebsnummer" prompt="Geben Sie hier ihre achtstellige Betriebsnummer ein. z. B. 10XXXXXX" sqref="B6">
      <formula1>10000000</formula1>
      <formula2>11999999</formula2>
    </dataValidation>
    <dataValidation type="decimal" allowBlank="1" showInputMessage="1" showErrorMessage="1" promptTitle="Gewerbesteuerhebesatz" prompt="Geben Sie hier den Gewerbesteuerhebesatz des Basisjahres an." sqref="C8:D8">
      <formula1>0</formula1>
      <formula2>1000</formula2>
    </dataValidation>
    <dataValidation type="list" allowBlank="1" showInputMessage="1" showErrorMessage="1" sqref="D35:D38">
      <formula1>Kategorie</formula1>
    </dataValidation>
    <dataValidation type="list" allowBlank="1" showInputMessage="1" showErrorMessage="1" sqref="D26">
      <mc:AlternateContent xmlns:x12ac="http://schemas.microsoft.com/office/spreadsheetml/2011/1/ac" xmlns:mc="http://schemas.openxmlformats.org/markup-compatibility/2006">
        <mc:Choice Requires="x12ac">
          <x12ac:list>"Ja, es sind keine entsprechenden AKHK enthalten.","Nein, es sind MsbG-Sachverhalte enthalten.",bitte wählen</x12ac:list>
        </mc:Choice>
        <mc:Fallback>
          <formula1>"Ja, es sind keine entsprechenden AKHK enthalten.,Nein, es sind MsbG-Sachverhalte enthalten.,bitte wählen"</formula1>
        </mc:Fallback>
      </mc:AlternateContent>
    </dataValidation>
  </dataValidations>
  <pageMargins left="0.70866141732283472" right="0.70866141732283472" top="0.78740157480314965" bottom="0.78740157480314965"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288" yWindow="759" count="1">
        <x14:dataValidation type="list" allowBlank="1" showInputMessage="1" showErrorMessage="1">
          <x14:formula1>
            <xm:f>Listen!$D$2:$D$6</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
    <tabColor rgb="FFFFFFCC"/>
    <pageSetUpPr fitToPage="1"/>
  </sheetPr>
  <dimension ref="A1:O12"/>
  <sheetViews>
    <sheetView showGridLines="0" showZeros="0" zoomScale="90" zoomScaleNormal="90" workbookViewId="0">
      <selection activeCell="G25" sqref="G25"/>
    </sheetView>
  </sheetViews>
  <sheetFormatPr baseColWidth="10" defaultRowHeight="14.25" x14ac:dyDescent="0.2"/>
  <cols>
    <col min="1" max="1" width="9.85546875" style="90" customWidth="1"/>
    <col min="2" max="2" width="35.7109375" style="90" customWidth="1"/>
    <col min="3" max="15" width="17.7109375" style="90" customWidth="1"/>
    <col min="16" max="25" width="11.7109375" style="90" bestFit="1" customWidth="1"/>
    <col min="26" max="16384" width="11.42578125" style="90"/>
  </cols>
  <sheetData>
    <row r="1" spans="1:15" ht="20.100000000000001" customHeight="1" x14ac:dyDescent="0.2">
      <c r="A1" s="116" t="s">
        <v>232</v>
      </c>
    </row>
    <row r="2" spans="1:15" ht="15" x14ac:dyDescent="0.25">
      <c r="C2" s="91" t="s">
        <v>34</v>
      </c>
      <c r="D2" s="91"/>
      <c r="E2" s="92"/>
      <c r="F2" s="91" t="str">
        <f>"kalkulatorische Restwerte zum 01.01."&amp;A_Stammdaten!$B$9</f>
        <v>kalkulatorische Restwerte zum 01.01.2024</v>
      </c>
      <c r="G2" s="93"/>
      <c r="H2" s="92"/>
      <c r="I2" s="91" t="str">
        <f>"kalkulatorische Restwerte zum 31.12." &amp; A_Stammdaten!$B$9</f>
        <v>kalkulatorische Restwerte zum 31.12.2024</v>
      </c>
      <c r="J2" s="93"/>
      <c r="K2" s="92"/>
    </row>
    <row r="3" spans="1:15" ht="42.75" x14ac:dyDescent="0.2">
      <c r="C3" s="44" t="s">
        <v>34</v>
      </c>
      <c r="D3" s="43" t="s">
        <v>89</v>
      </c>
      <c r="E3" s="43" t="s">
        <v>90</v>
      </c>
      <c r="F3" s="43" t="s">
        <v>86</v>
      </c>
      <c r="G3" s="43" t="s">
        <v>87</v>
      </c>
      <c r="H3" s="43" t="s">
        <v>88</v>
      </c>
      <c r="I3" s="43" t="s">
        <v>86</v>
      </c>
      <c r="J3" s="43" t="s">
        <v>87</v>
      </c>
      <c r="K3" s="43" t="s">
        <v>88</v>
      </c>
      <c r="L3" s="43" t="s">
        <v>37</v>
      </c>
      <c r="M3" s="53" t="s">
        <v>44</v>
      </c>
      <c r="N3" s="53" t="s">
        <v>35</v>
      </c>
      <c r="O3" s="53" t="s">
        <v>152</v>
      </c>
    </row>
    <row r="4" spans="1:15" ht="30" customHeight="1" x14ac:dyDescent="0.2">
      <c r="B4" s="52" t="s">
        <v>8</v>
      </c>
      <c r="C4" s="94">
        <f t="shared" ref="C4:O4" si="0">SUM(C8:C884)</f>
        <v>0</v>
      </c>
      <c r="D4" s="95">
        <f t="shared" si="0"/>
        <v>0</v>
      </c>
      <c r="E4" s="95">
        <f t="shared" si="0"/>
        <v>0</v>
      </c>
      <c r="F4" s="95">
        <f t="shared" si="0"/>
        <v>0</v>
      </c>
      <c r="G4" s="95">
        <f t="shared" si="0"/>
        <v>0</v>
      </c>
      <c r="H4" s="95">
        <f t="shared" si="0"/>
        <v>0</v>
      </c>
      <c r="I4" s="95">
        <f t="shared" si="0"/>
        <v>0</v>
      </c>
      <c r="J4" s="95">
        <f t="shared" si="0"/>
        <v>0</v>
      </c>
      <c r="K4" s="95">
        <f t="shared" si="0"/>
        <v>0</v>
      </c>
      <c r="L4" s="95">
        <f t="shared" si="0"/>
        <v>0</v>
      </c>
      <c r="M4" s="94">
        <f t="shared" si="0"/>
        <v>0</v>
      </c>
      <c r="N4" s="94">
        <f t="shared" si="0"/>
        <v>0</v>
      </c>
      <c r="O4" s="94">
        <f t="shared" si="0"/>
        <v>0</v>
      </c>
    </row>
    <row r="5" spans="1:15" ht="15" x14ac:dyDescent="0.2">
      <c r="C5" s="96"/>
      <c r="D5" s="97"/>
      <c r="E5" s="97"/>
      <c r="F5" s="98"/>
      <c r="G5" s="97"/>
      <c r="H5" s="99"/>
      <c r="I5" s="97"/>
      <c r="J5" s="97"/>
      <c r="K5" s="99"/>
      <c r="L5" s="100"/>
      <c r="M5" s="101"/>
      <c r="N5" s="101"/>
      <c r="O5" s="101"/>
    </row>
    <row r="6" spans="1:15" x14ac:dyDescent="0.2">
      <c r="C6" s="102"/>
      <c r="D6" s="103"/>
      <c r="E6" s="103"/>
      <c r="F6" s="102"/>
      <c r="G6" s="103"/>
      <c r="H6" s="104"/>
      <c r="I6" s="103"/>
      <c r="J6" s="103"/>
      <c r="K6" s="104"/>
    </row>
    <row r="7" spans="1:15" ht="42.75" x14ac:dyDescent="0.2">
      <c r="A7" s="42" t="s">
        <v>55</v>
      </c>
      <c r="B7" s="42" t="s">
        <v>85</v>
      </c>
      <c r="C7" s="44" t="s">
        <v>34</v>
      </c>
      <c r="D7" s="43" t="s">
        <v>89</v>
      </c>
      <c r="E7" s="43" t="s">
        <v>90</v>
      </c>
      <c r="F7" s="43" t="s">
        <v>86</v>
      </c>
      <c r="G7" s="43" t="s">
        <v>87</v>
      </c>
      <c r="H7" s="43" t="s">
        <v>88</v>
      </c>
      <c r="I7" s="43" t="s">
        <v>86</v>
      </c>
      <c r="J7" s="43" t="s">
        <v>87</v>
      </c>
      <c r="K7" s="43" t="s">
        <v>88</v>
      </c>
      <c r="L7" s="43" t="s">
        <v>37</v>
      </c>
      <c r="M7" s="53" t="s">
        <v>44</v>
      </c>
      <c r="N7" s="53" t="s">
        <v>35</v>
      </c>
      <c r="O7" s="53" t="s">
        <v>152</v>
      </c>
    </row>
    <row r="8" spans="1:15" ht="15" x14ac:dyDescent="0.25">
      <c r="A8" s="105">
        <f>A_Stammdaten!A34</f>
        <v>0</v>
      </c>
      <c r="B8" s="106" t="str">
        <f>A_Stammdaten!B34</f>
        <v>originäres Netz</v>
      </c>
      <c r="C8" s="51">
        <f>SUM(D8:E8)</f>
        <v>0</v>
      </c>
      <c r="D8" s="107">
        <f>SUMIF(D_SAV!$A$5:$A$304,$A8,D_SAV!$T$5:$T$304)</f>
        <v>0</v>
      </c>
      <c r="E8" s="107">
        <f>SUMIFS(D2_WAV!$K$5:$K$104,D2_WAV!$A$5:$A$104,$A8,D2_WAV!$D$5:$D$104,"&gt;2016",D2_WAV!$D$5:$D$104,"&lt;="&amp;A_Stammdaten!$B$9)
-SUMIFS(D2_WAV!$K$5:$K$104,D2_WAV!$A$5:$A$104,$A8,D2_WAV!$B$5:$B$104,"Geschäfts- oder Firmenwert",D2_WAV!$D$5:$D$104,"&gt;2016",D2_WAV!$D$5:$D$104,"&lt;="&amp;A_Stammdaten!$B$9)</f>
        <v>0</v>
      </c>
      <c r="F8" s="107">
        <f>SUMIF(D_SAV!$A$5:$A$304,$A8,D_SAV!$S$5:$S$304)</f>
        <v>0</v>
      </c>
      <c r="G8" s="107">
        <f>SUMIFS(D2_WAV!$J$5:$J$104,D2_WAV!$A$5:$A$104,$A8,D2_WAV!$D$5:$D$104,"&gt;2016",D2_WAV!$D$5:$D$104,"&lt;="&amp;A_Stammdaten!$B$9)
-SUMIFS(D2_WAV!$J$5:$J$104,D2_WAV!$A$5:$A$104,$A8,D2_WAV!$B$5:$B$104,"Geschäfts- oder Firmenwert",D2_WAV!$D$5:$D$104,"&gt;2016",D2_WAV!$D$5:$D$104,"&lt;="&amp;A_Stammdaten!$B$9)-SUMIFS(D2_WAV!$J$5:$J$104,D2_WAV!$A$5:$A$104,$A8,D2_WAV!$B$5:$B$104,"geleistete Anzahlungen auf immaterielle Vermögensgegenstände",D2_WAV!$D$5:$D$104,"&gt;2016",D2_WAV!$D$5:$D$104,"="&amp;A_Stammdaten!$B$9)-SUMIFS(D2_WAV!$J$5:$J$104,D2_WAV!$A$5:$A$104,$A8,D2_WAV!$B$5:$B$104,"geleistete Anzahlungen und Anlagen im Bau des Sachanlagevermögens",D2_WAV!$D$5:$D$104,"&gt;2016",D2_WAV!$D$5:$D$104,"="&amp;A_Stammdaten!$B$9)</f>
        <v>0</v>
      </c>
      <c r="H8" s="107">
        <f>SUMIFS(D1_BKZ_NAKB_SoPo!$H$5:$H$54,D1_BKZ_NAKB_SoPo!$A$5:$A$54,$A8)</f>
        <v>0</v>
      </c>
      <c r="I8" s="107">
        <f>SUMIF(D_SAV!$A$5:$A$304,$A8,D_SAV!$U$5:$U$304)</f>
        <v>0</v>
      </c>
      <c r="J8" s="107">
        <f>SUMIFS(D2_WAV!$L$5:$L$104,D2_WAV!$A$5:$A$104,$A8,D2_WAV!$D$5:$D$104,"&gt;2016",D2_WAV!$D$5:$D$104,"&lt;="&amp;A_Stammdaten!$B$9)
-SUMIFS(D2_WAV!$L$5:$L$104,D2_WAV!$A$5:$A$104,$A8,D2_WAV!$B$5:$B$104,"Geschäfts- oder Firmenwert",D2_WAV!$D$5:$D$104,"&gt;2016",D2_WAV!$D$5:$D$104,"&lt;="&amp;A_Stammdaten!$B$9)</f>
        <v>0</v>
      </c>
      <c r="K8" s="107">
        <f>SUMIFS(D1_BKZ_NAKB_SoPo!$I$5:$I$54,D1_BKZ_NAKB_SoPo!$A$5:$A$54,$A8)</f>
        <v>0</v>
      </c>
      <c r="L8" s="107">
        <f>AVERAGE(SUM(F8:G8,-H8),SUM(I8:J8,-K8))</f>
        <v>0</v>
      </c>
      <c r="M8" s="51">
        <f>$L8*Listen!$H$4</f>
        <v>0</v>
      </c>
      <c r="N8" s="108">
        <f>$L8*0.4*Listen!$H$2*0.035*A_Stammdaten!E34</f>
        <v>0</v>
      </c>
      <c r="O8" s="51">
        <f>SUM(C8,M8:N8)</f>
        <v>0</v>
      </c>
    </row>
    <row r="9" spans="1:15" ht="15" x14ac:dyDescent="0.25">
      <c r="A9" s="105">
        <f>A_Stammdaten!A35</f>
        <v>0</v>
      </c>
      <c r="B9" s="106">
        <f>A_Stammdaten!B35</f>
        <v>0</v>
      </c>
      <c r="C9" s="51">
        <f t="shared" ref="C9:C12" si="1">SUM(D9:E9)</f>
        <v>0</v>
      </c>
      <c r="D9" s="107">
        <f>SUMIF(D_SAV!$A$5:$A$304,$A9,D_SAV!$T$5:$T$304)</f>
        <v>0</v>
      </c>
      <c r="E9" s="107">
        <f>SUMIFS(D2_WAV!$K$5:$K$104,D2_WAV!$A$5:$A$104,$A9,D2_WAV!$D$5:$D$104,"&gt;2016",D2_WAV!$D$5:$D$104,"&lt;="&amp;A_Stammdaten!$B$9)
-SUMIFS(D2_WAV!$K$5:$K$104,D2_WAV!$A$5:$A$104,$A9,D2_WAV!$B$5:$B$104,"Geschäfts- oder Firmenwert",D2_WAV!$D$5:$D$104,"&gt;2016",D2_WAV!$D$5:$D$104,"&lt;="&amp;A_Stammdaten!$B$9)</f>
        <v>0</v>
      </c>
      <c r="F9" s="107">
        <f>SUMIF(D_SAV!$A$5:$A$304,$A9,D_SAV!$S$5:$S$304)</f>
        <v>0</v>
      </c>
      <c r="G9" s="107">
        <f>SUMIFS(D2_WAV!$J$5:$J$104,D2_WAV!$A$5:$A$104,$A9,D2_WAV!$D$5:$D$104,"&gt;2016",D2_WAV!$D$5:$D$104,"&lt;="&amp;A_Stammdaten!$B$9)
-SUMIFS(D2_WAV!$J$5:$J$104,D2_WAV!$A$5:$A$104,$A9,D2_WAV!$B$5:$B$104,"Geschäfts- oder Firmenwert",D2_WAV!$D$5:$D$104,"&gt;2016",D2_WAV!$D$5:$D$104,"&lt;="&amp;A_Stammdaten!$B$9)-SUMIFS(D2_WAV!$J$5:$J$104,D2_WAV!$A$5:$A$104,$A9,D2_WAV!$B$5:$B$104,"geleistete Anzahlungen auf immaterielle Vermögensgegenstände",D2_WAV!$D$5:$D$104,"&gt;2016",D2_WAV!$D$5:$D$104,"="&amp;A_Stammdaten!$B$9)-SUMIFS(D2_WAV!$J$5:$J$104,D2_WAV!$A$5:$A$104,$A9,D2_WAV!$B$5:$B$104,"geleistete Anzahlungen und Anlagen im Bau des Sachanlagevermögens",D2_WAV!$D$5:$D$104,"&gt;2016",D2_WAV!$D$5:$D$104,"="&amp;A_Stammdaten!$B$9)</f>
        <v>0</v>
      </c>
      <c r="H9" s="107">
        <f>SUMIFS(D1_BKZ_NAKB_SoPo!$H$5:$H$54,D1_BKZ_NAKB_SoPo!$A$5:$A$54,$A9)</f>
        <v>0</v>
      </c>
      <c r="I9" s="107">
        <f>SUMIF(D_SAV!$A$5:$A$304,$A9,D_SAV!$U$5:$U$304)</f>
        <v>0</v>
      </c>
      <c r="J9" s="107">
        <f>SUMIFS(D2_WAV!$L$5:$L$104,D2_WAV!$A$5:$A$104,$A9,D2_WAV!$D$5:$D$104,"&gt;2016",D2_WAV!$D$5:$D$104,"&lt;="&amp;A_Stammdaten!$B$9)
-SUMIFS(D2_WAV!$L$5:$L$104,D2_WAV!$A$5:$A$104,$A9,D2_WAV!$B$5:$B$104,"Geschäfts- oder Firmenwert",D2_WAV!$D$5:$D$104,"&gt;2016",D2_WAV!$D$5:$D$104,"&lt;="&amp;A_Stammdaten!$B$9)</f>
        <v>0</v>
      </c>
      <c r="K9" s="107">
        <f>SUMIFS(D1_BKZ_NAKB_SoPo!$I$5:$I$54,D1_BKZ_NAKB_SoPo!$A$5:$A$54,$A9)</f>
        <v>0</v>
      </c>
      <c r="L9" s="107">
        <f t="shared" ref="L9:L12" si="2">AVERAGE(SUM(F9:G9,-H9),SUM(I9:J9,-K9))</f>
        <v>0</v>
      </c>
      <c r="M9" s="51">
        <f>$L9*Listen!$H$4</f>
        <v>0</v>
      </c>
      <c r="N9" s="107">
        <f>$L9*0.4*Listen!$H$2*0.035*A_Stammdaten!E35</f>
        <v>0</v>
      </c>
      <c r="O9" s="51">
        <f t="shared" ref="O9:O12" si="3">SUM(C9,M9:N9)</f>
        <v>0</v>
      </c>
    </row>
    <row r="10" spans="1:15" ht="15" x14ac:dyDescent="0.25">
      <c r="A10" s="105">
        <f>A_Stammdaten!A36</f>
        <v>0</v>
      </c>
      <c r="B10" s="106">
        <f>A_Stammdaten!B36</f>
        <v>0</v>
      </c>
      <c r="C10" s="51">
        <f t="shared" si="1"/>
        <v>0</v>
      </c>
      <c r="D10" s="107">
        <f>SUMIF(D_SAV!$A$5:$A$304,$A10,D_SAV!$T$5:$T$304)</f>
        <v>0</v>
      </c>
      <c r="E10" s="107">
        <f>SUMIFS(D2_WAV!$K$5:$K$104,D2_WAV!$A$5:$A$104,$A10,D2_WAV!$D$5:$D$104,"&gt;2016",D2_WAV!$D$5:$D$104,"&lt;="&amp;A_Stammdaten!$B$9)
-SUMIFS(D2_WAV!$K$5:$K$104,D2_WAV!$A$5:$A$104,$A10,D2_WAV!$B$5:$B$104,"Geschäfts- oder Firmenwert",D2_WAV!$D$5:$D$104,"&gt;2016",D2_WAV!$D$5:$D$104,"&lt;="&amp;A_Stammdaten!$B$9)</f>
        <v>0</v>
      </c>
      <c r="F10" s="107">
        <f>SUMIF(D_SAV!$A$5:$A$304,$A10,D_SAV!$S$5:$S$304)</f>
        <v>0</v>
      </c>
      <c r="G10" s="107">
        <f>SUMIFS(D2_WAV!$J$5:$J$104,D2_WAV!$A$5:$A$104,$A10,D2_WAV!$D$5:$D$104,"&gt;2016",D2_WAV!$D$5:$D$104,"&lt;="&amp;A_Stammdaten!$B$9)
-SUMIFS(D2_WAV!$J$5:$J$104,D2_WAV!$A$5:$A$104,$A10,D2_WAV!$B$5:$B$104,"Geschäfts- oder Firmenwert",D2_WAV!$D$5:$D$104,"&gt;2016",D2_WAV!$D$5:$D$104,"&lt;="&amp;A_Stammdaten!$B$9)-SUMIFS(D2_WAV!$J$5:$J$104,D2_WAV!$A$5:$A$104,$A10,D2_WAV!$B$5:$B$104,"geleistete Anzahlungen auf immaterielle Vermögensgegenstände",D2_WAV!$D$5:$D$104,"&gt;2016",D2_WAV!$D$5:$D$104,"="&amp;A_Stammdaten!$B$9)-SUMIFS(D2_WAV!$J$5:$J$104,D2_WAV!$A$5:$A$104,$A10,D2_WAV!$B$5:$B$104,"geleistete Anzahlungen und Anlagen im Bau des Sachanlagevermögens",D2_WAV!$D$5:$D$104,"&gt;2016",D2_WAV!$D$5:$D$104,"="&amp;A_Stammdaten!$B$9)</f>
        <v>0</v>
      </c>
      <c r="H10" s="107">
        <f>SUMIFS(D1_BKZ_NAKB_SoPo!$H$5:$H$54,D1_BKZ_NAKB_SoPo!$A$5:$A$54,$A10)</f>
        <v>0</v>
      </c>
      <c r="I10" s="107">
        <f>SUMIF(D_SAV!$A$5:$A$304,$A10,D_SAV!$U$5:$U$304)</f>
        <v>0</v>
      </c>
      <c r="J10" s="107">
        <f>SUMIFS(D2_WAV!$L$5:$L$104,D2_WAV!$A$5:$A$104,$A10,D2_WAV!$D$5:$D$104,"&gt;2016",D2_WAV!$D$5:$D$104,"&lt;="&amp;A_Stammdaten!$B$9)
-SUMIFS(D2_WAV!$L$5:$L$104,D2_WAV!$A$5:$A$104,$A10,D2_WAV!$B$5:$B$104,"Geschäfts- oder Firmenwert",D2_WAV!$D$5:$D$104,"&gt;2016",D2_WAV!$D$5:$D$104,"&lt;="&amp;A_Stammdaten!$B$9)</f>
        <v>0</v>
      </c>
      <c r="K10" s="107">
        <f>SUMIFS(D1_BKZ_NAKB_SoPo!$I$5:$I$54,D1_BKZ_NAKB_SoPo!$A$5:$A$54,$A10)</f>
        <v>0</v>
      </c>
      <c r="L10" s="107">
        <f t="shared" si="2"/>
        <v>0</v>
      </c>
      <c r="M10" s="51">
        <f>$L10*Listen!$H$4</f>
        <v>0</v>
      </c>
      <c r="N10" s="107">
        <f>$L10*0.4*Listen!$H$2*0.035*A_Stammdaten!E36</f>
        <v>0</v>
      </c>
      <c r="O10" s="51">
        <f t="shared" si="3"/>
        <v>0</v>
      </c>
    </row>
    <row r="11" spans="1:15" ht="15" x14ac:dyDescent="0.25">
      <c r="A11" s="105">
        <f>A_Stammdaten!A37</f>
        <v>0</v>
      </c>
      <c r="B11" s="106">
        <f>A_Stammdaten!B37</f>
        <v>0</v>
      </c>
      <c r="C11" s="51">
        <f t="shared" si="1"/>
        <v>0</v>
      </c>
      <c r="D11" s="107">
        <f>SUMIF(D_SAV!$A$5:$A$304,$A11,D_SAV!$T$5:$T$304)</f>
        <v>0</v>
      </c>
      <c r="E11" s="107">
        <f>SUMIFS(D2_WAV!$K$5:$K$104,D2_WAV!$A$5:$A$104,$A11,D2_WAV!$D$5:$D$104,"&gt;2016",D2_WAV!$D$5:$D$104,"&lt;="&amp;A_Stammdaten!$B$9)
-SUMIFS(D2_WAV!$K$5:$K$104,D2_WAV!$A$5:$A$104,$A11,D2_WAV!$B$5:$B$104,"Geschäfts- oder Firmenwert",D2_WAV!$D$5:$D$104,"&gt;2016",D2_WAV!$D$5:$D$104,"&lt;="&amp;A_Stammdaten!$B$9)</f>
        <v>0</v>
      </c>
      <c r="F11" s="107">
        <f>SUMIF(D_SAV!$A$5:$A$304,$A11,D_SAV!$S$5:$S$304)</f>
        <v>0</v>
      </c>
      <c r="G11" s="107">
        <f>SUMIFS(D2_WAV!$J$5:$J$104,D2_WAV!$A$5:$A$104,$A11,D2_WAV!$D$5:$D$104,"&gt;2016",D2_WAV!$D$5:$D$104,"&lt;="&amp;A_Stammdaten!$B$9)
-SUMIFS(D2_WAV!$J$5:$J$104,D2_WAV!$A$5:$A$104,$A11,D2_WAV!$B$5:$B$104,"Geschäfts- oder Firmenwert",D2_WAV!$D$5:$D$104,"&gt;2016",D2_WAV!$D$5:$D$104,"&lt;="&amp;A_Stammdaten!$B$9)-SUMIFS(D2_WAV!$J$5:$J$104,D2_WAV!$A$5:$A$104,$A11,D2_WAV!$B$5:$B$104,"geleistete Anzahlungen auf immaterielle Vermögensgegenstände",D2_WAV!$D$5:$D$104,"&gt;2016",D2_WAV!$D$5:$D$104,"="&amp;A_Stammdaten!$B$9)-SUMIFS(D2_WAV!$J$5:$J$104,D2_WAV!$A$5:$A$104,$A11,D2_WAV!$B$5:$B$104,"geleistete Anzahlungen und Anlagen im Bau des Sachanlagevermögens",D2_WAV!$D$5:$D$104,"&gt;2016",D2_WAV!$D$5:$D$104,"="&amp;A_Stammdaten!$B$9)</f>
        <v>0</v>
      </c>
      <c r="H11" s="107">
        <f>SUMIFS(D1_BKZ_NAKB_SoPo!$H$5:$H$54,D1_BKZ_NAKB_SoPo!$A$5:$A$54,$A11)</f>
        <v>0</v>
      </c>
      <c r="I11" s="107">
        <f>SUMIF(D_SAV!$A$5:$A$304,$A11,D_SAV!$U$5:$U$304)</f>
        <v>0</v>
      </c>
      <c r="J11" s="107">
        <f>SUMIFS(D2_WAV!$L$5:$L$104,D2_WAV!$A$5:$A$104,$A11,D2_WAV!$D$5:$D$104,"&gt;2016",D2_WAV!$D$5:$D$104,"&lt;="&amp;A_Stammdaten!$B$9)
-SUMIFS(D2_WAV!$L$5:$L$104,D2_WAV!$A$5:$A$104,$A11,D2_WAV!$B$5:$B$104,"Geschäfts- oder Firmenwert",D2_WAV!$D$5:$D$104,"&gt;2016",D2_WAV!$D$5:$D$104,"&lt;="&amp;A_Stammdaten!$B$9)</f>
        <v>0</v>
      </c>
      <c r="K11" s="107">
        <f>SUMIFS(D1_BKZ_NAKB_SoPo!$I$5:$I$54,D1_BKZ_NAKB_SoPo!$A$5:$A$54,$A11)</f>
        <v>0</v>
      </c>
      <c r="L11" s="107">
        <f t="shared" si="2"/>
        <v>0</v>
      </c>
      <c r="M11" s="51">
        <f>$L11*Listen!$H$4</f>
        <v>0</v>
      </c>
      <c r="N11" s="107">
        <f>$L11*0.4*Listen!$H$2*0.035*A_Stammdaten!E37</f>
        <v>0</v>
      </c>
      <c r="O11" s="51">
        <f t="shared" si="3"/>
        <v>0</v>
      </c>
    </row>
    <row r="12" spans="1:15" ht="15" x14ac:dyDescent="0.25">
      <c r="A12" s="105">
        <f>A_Stammdaten!A38</f>
        <v>0</v>
      </c>
      <c r="B12" s="106">
        <f>A_Stammdaten!B38</f>
        <v>0</v>
      </c>
      <c r="C12" s="51">
        <f t="shared" si="1"/>
        <v>0</v>
      </c>
      <c r="D12" s="107">
        <f>SUMIF(D_SAV!$A$5:$A$304,$A12,D_SAV!$T$5:$T$304)</f>
        <v>0</v>
      </c>
      <c r="E12" s="107">
        <f>SUMIFS(D2_WAV!$K$5:$K$104,D2_WAV!$A$5:$A$104,$A12,D2_WAV!$D$5:$D$104,"&gt;2016",D2_WAV!$D$5:$D$104,"&lt;="&amp;A_Stammdaten!$B$9)
-SUMIFS(D2_WAV!$K$5:$K$104,D2_WAV!$A$5:$A$104,$A12,D2_WAV!$B$5:$B$104,"Geschäfts- oder Firmenwert",D2_WAV!$D$5:$D$104,"&gt;2016",D2_WAV!$D$5:$D$104,"&lt;="&amp;A_Stammdaten!$B$9)</f>
        <v>0</v>
      </c>
      <c r="F12" s="107">
        <f>SUMIF(D_SAV!$A$5:$A$304,$A12,D_SAV!$S$5:$S$304)</f>
        <v>0</v>
      </c>
      <c r="G12" s="107">
        <f>SUMIFS(D2_WAV!$J$5:$J$104,D2_WAV!$A$5:$A$104,$A12,D2_WAV!$D$5:$D$104,"&gt;2016",D2_WAV!$D$5:$D$104,"&lt;="&amp;A_Stammdaten!$B$9)
-SUMIFS(D2_WAV!$J$5:$J$104,D2_WAV!$A$5:$A$104,$A12,D2_WAV!$B$5:$B$104,"Geschäfts- oder Firmenwert",D2_WAV!$D$5:$D$104,"&gt;2016",D2_WAV!$D$5:$D$104,"&lt;="&amp;A_Stammdaten!$B$9)-SUMIFS(D2_WAV!$J$5:$J$104,D2_WAV!$A$5:$A$104,$A12,D2_WAV!$B$5:$B$104,"geleistete Anzahlungen auf immaterielle Vermögensgegenstände",D2_WAV!$D$5:$D$104,"&gt;2016",D2_WAV!$D$5:$D$104,"="&amp;A_Stammdaten!$B$9)-SUMIFS(D2_WAV!$J$5:$J$104,D2_WAV!$A$5:$A$104,$A12,D2_WAV!$B$5:$B$104,"geleistete Anzahlungen und Anlagen im Bau des Sachanlagevermögens",D2_WAV!$D$5:$D$104,"&gt;2016",D2_WAV!$D$5:$D$104,"="&amp;A_Stammdaten!$B$9)</f>
        <v>0</v>
      </c>
      <c r="H12" s="107">
        <f>SUMIFS(D1_BKZ_NAKB_SoPo!$H$5:$H$54,D1_BKZ_NAKB_SoPo!$A$5:$A$54,$A12)</f>
        <v>0</v>
      </c>
      <c r="I12" s="107">
        <f>SUMIF(D_SAV!$A$5:$A$304,$A12,D_SAV!$U$5:$U$304)</f>
        <v>0</v>
      </c>
      <c r="J12" s="107">
        <f>SUMIFS(D2_WAV!$L$5:$L$104,D2_WAV!$A$5:$A$104,$A12,D2_WAV!$D$5:$D$104,"&gt;2016",D2_WAV!$D$5:$D$104,"&lt;="&amp;A_Stammdaten!$B$9)
-SUMIFS(D2_WAV!$L$5:$L$104,D2_WAV!$A$5:$A$104,$A12,D2_WAV!$B$5:$B$104,"Geschäfts- oder Firmenwert",D2_WAV!$D$5:$D$104,"&gt;2016",D2_WAV!$D$5:$D$104,"&lt;="&amp;A_Stammdaten!$B$9)</f>
        <v>0</v>
      </c>
      <c r="K12" s="107">
        <f>SUMIFS(D1_BKZ_NAKB_SoPo!$I$5:$I$54,D1_BKZ_NAKB_SoPo!$A$5:$A$54,$A12)</f>
        <v>0</v>
      </c>
      <c r="L12" s="107">
        <f t="shared" si="2"/>
        <v>0</v>
      </c>
      <c r="M12" s="51">
        <f>$L12*Listen!$H$4</f>
        <v>0</v>
      </c>
      <c r="N12" s="107">
        <f>$L12*0.4*Listen!$H$2*0.035*A_Stammdaten!E38</f>
        <v>0</v>
      </c>
      <c r="O12" s="51">
        <f t="shared" si="3"/>
        <v>0</v>
      </c>
    </row>
  </sheetData>
  <sheetProtection algorithmName="SHA-512" hashValue="1SZGYTXVoLF9jYzHtT/+3i24ZTzHW/wcNUBjmtw0gDu+PSOsBPi6/xyBV3l7F3Jj7Mx8thOK86YoAqLFUK/l/Q==" saltValue="CfHpIIlAVHfZaqbTIux91g==" spinCount="100000" sheet="1" objects="1" scenarios="1"/>
  <pageMargins left="0.70866141732283472" right="0.70866141732283472" top="0.78740157480314965" bottom="0.78740157480314965" header="0.31496062992125984" footer="0.31496062992125984"/>
  <pageSetup paperSize="9" scale="47" fitToHeight="0" orientation="landscape" r:id="rId1"/>
  <headerFooter>
    <oddFooter>&amp;C&amp;P</oddFooter>
  </headerFooter>
  <ignoredErrors>
    <ignoredError sqref="C8:C12 M8:O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
    <tabColor rgb="FFFFFFCC"/>
    <pageSetUpPr fitToPage="1"/>
  </sheetPr>
  <dimension ref="A1:AE304"/>
  <sheetViews>
    <sheetView showGridLines="0" showZeros="0" zoomScaleNormal="100" workbookViewId="0">
      <pane ySplit="4" topLeftCell="A5" activePane="bottomLeft" state="frozen"/>
      <selection pane="bottomLeft" activeCell="D10" sqref="D10"/>
    </sheetView>
  </sheetViews>
  <sheetFormatPr baseColWidth="10" defaultColWidth="9.140625" defaultRowHeight="15" x14ac:dyDescent="0.25"/>
  <cols>
    <col min="1" max="1" width="9.140625" style="6"/>
    <col min="2" max="2" width="49.42578125" style="6" customWidth="1"/>
    <col min="3" max="3" width="11.5703125" style="127" customWidth="1"/>
    <col min="4" max="6" width="17.28515625" style="6" customWidth="1"/>
    <col min="7" max="7" width="19.5703125" style="6" customWidth="1"/>
    <col min="8" max="9" width="15.7109375" style="6" customWidth="1"/>
    <col min="10" max="11" width="7.42578125" style="6" customWidth="1"/>
    <col min="12" max="18" width="6.28515625" style="6" customWidth="1"/>
    <col min="19" max="28" width="12" style="6" customWidth="1"/>
    <col min="29" max="29" width="6.28515625" style="6" customWidth="1"/>
    <col min="30" max="30" width="16.42578125" style="6" customWidth="1"/>
    <col min="31" max="31" width="23.28515625" style="6" customWidth="1"/>
    <col min="32" max="32" width="16.85546875" style="6" customWidth="1"/>
    <col min="33" max="16384" width="9.140625" style="6"/>
  </cols>
  <sheetData>
    <row r="1" spans="1:31" ht="24.95" customHeight="1" x14ac:dyDescent="0.3">
      <c r="A1" s="70" t="s">
        <v>221</v>
      </c>
      <c r="C1" s="20"/>
      <c r="Q1" s="11"/>
    </row>
    <row r="2" spans="1:31" ht="20.100000000000001" customHeight="1" x14ac:dyDescent="0.25">
      <c r="A2" s="69">
        <f>COLUMN()</f>
        <v>1</v>
      </c>
      <c r="B2" s="69">
        <f>COLUMN()</f>
        <v>2</v>
      </c>
      <c r="C2" s="69">
        <f>COLUMN()</f>
        <v>3</v>
      </c>
      <c r="D2" s="69">
        <f>COLUMN()</f>
        <v>4</v>
      </c>
      <c r="E2" s="69">
        <f>COLUMN()</f>
        <v>5</v>
      </c>
      <c r="F2" s="69">
        <f>COLUMN()</f>
        <v>6</v>
      </c>
      <c r="G2" s="69">
        <f>COLUMN()</f>
        <v>7</v>
      </c>
      <c r="H2" s="69">
        <f>COLUMN()</f>
        <v>8</v>
      </c>
      <c r="I2" s="69">
        <f>COLUMN()</f>
        <v>9</v>
      </c>
      <c r="J2" s="69">
        <f>COLUMN()</f>
        <v>10</v>
      </c>
      <c r="K2" s="69">
        <f>COLUMN()</f>
        <v>11</v>
      </c>
      <c r="L2" s="69">
        <f>COLUMN()</f>
        <v>12</v>
      </c>
      <c r="M2" s="69">
        <f>COLUMN()</f>
        <v>13</v>
      </c>
      <c r="N2" s="69">
        <f>COLUMN()</f>
        <v>14</v>
      </c>
      <c r="O2" s="69">
        <f>COLUMN()</f>
        <v>15</v>
      </c>
      <c r="P2" s="69">
        <f>COLUMN()</f>
        <v>16</v>
      </c>
      <c r="Q2" s="69">
        <f>COLUMN()</f>
        <v>17</v>
      </c>
      <c r="R2" s="69">
        <f>COLUMN()</f>
        <v>18</v>
      </c>
      <c r="S2" s="69">
        <f>COLUMN()</f>
        <v>19</v>
      </c>
      <c r="T2" s="69">
        <f>COLUMN()</f>
        <v>20</v>
      </c>
      <c r="U2" s="69">
        <f>COLUMN()</f>
        <v>21</v>
      </c>
      <c r="V2" s="69">
        <f>COLUMN()</f>
        <v>22</v>
      </c>
      <c r="W2" s="69">
        <f>COLUMN()</f>
        <v>23</v>
      </c>
      <c r="X2" s="69">
        <f>COLUMN()</f>
        <v>24</v>
      </c>
      <c r="Y2" s="69">
        <f>COLUMN()</f>
        <v>25</v>
      </c>
      <c r="Z2" s="69">
        <f>COLUMN()</f>
        <v>26</v>
      </c>
      <c r="AA2" s="69">
        <f>COLUMN()</f>
        <v>27</v>
      </c>
      <c r="AB2" s="69">
        <f>COLUMN()</f>
        <v>28</v>
      </c>
    </row>
    <row r="3" spans="1:31" ht="20.100000000000001" customHeight="1" x14ac:dyDescent="0.3">
      <c r="A3" s="26" t="s">
        <v>23</v>
      </c>
      <c r="B3" s="27"/>
      <c r="C3" s="27"/>
      <c r="D3" s="26" t="s">
        <v>49</v>
      </c>
      <c r="E3" s="27"/>
      <c r="F3" s="27"/>
      <c r="G3" s="27"/>
      <c r="H3" s="27"/>
      <c r="I3" s="27"/>
      <c r="J3" s="29" t="s">
        <v>226</v>
      </c>
      <c r="K3" s="30"/>
      <c r="L3" s="30"/>
      <c r="M3" s="30"/>
      <c r="N3" s="30"/>
      <c r="O3" s="30"/>
      <c r="P3" s="30"/>
      <c r="Q3" s="30"/>
      <c r="R3" s="31"/>
      <c r="S3" s="29" t="s">
        <v>38</v>
      </c>
      <c r="T3" s="30"/>
      <c r="U3" s="31"/>
      <c r="V3" s="29" t="s">
        <v>36</v>
      </c>
      <c r="W3" s="30"/>
      <c r="X3" s="30"/>
      <c r="Y3" s="30"/>
      <c r="Z3" s="30"/>
      <c r="AA3" s="30"/>
      <c r="AB3" s="31"/>
    </row>
    <row r="4" spans="1:31" s="13" customFormat="1" ht="113.25" customHeight="1" x14ac:dyDescent="0.25">
      <c r="A4" s="35" t="s">
        <v>55</v>
      </c>
      <c r="B4" s="36" t="s">
        <v>9</v>
      </c>
      <c r="C4" s="37" t="s">
        <v>229</v>
      </c>
      <c r="D4" s="37" t="s">
        <v>92</v>
      </c>
      <c r="E4" s="38" t="s">
        <v>10</v>
      </c>
      <c r="F4" s="38" t="s">
        <v>137</v>
      </c>
      <c r="G4" s="38" t="s">
        <v>209</v>
      </c>
      <c r="H4" s="39" t="str">
        <f>"(Erwartete) historische AK/HK zum Stand 31.12."&amp;A_Stammdaten!$B$9</f>
        <v>(Erwartete) historische AK/HK zum Stand 31.12.2024</v>
      </c>
      <c r="I4" s="37" t="s">
        <v>210</v>
      </c>
      <c r="J4" s="35" t="s">
        <v>227</v>
      </c>
      <c r="K4" s="35" t="s">
        <v>228</v>
      </c>
      <c r="L4" s="40">
        <v>2022</v>
      </c>
      <c r="M4" s="40">
        <v>2023</v>
      </c>
      <c r="N4" s="40">
        <v>2024</v>
      </c>
      <c r="O4" s="40">
        <v>2025</v>
      </c>
      <c r="P4" s="40">
        <v>2026</v>
      </c>
      <c r="Q4" s="40">
        <v>2027</v>
      </c>
      <c r="R4" s="40">
        <v>2028</v>
      </c>
      <c r="S4" s="40" t="str">
        <f>"Restwert zum 01.01."&amp;A_Stammdaten!B9</f>
        <v>Restwert zum 01.01.2024</v>
      </c>
      <c r="T4" s="40" t="str">
        <f>"Abschreibungen "&amp;A_Stammdaten!B9</f>
        <v>Abschreibungen 2024</v>
      </c>
      <c r="U4" s="40" t="str">
        <f>"Restwert zum 31.12."&amp;A_Stammdaten!B9</f>
        <v>Restwert zum 31.12.2024</v>
      </c>
      <c r="V4" s="40">
        <v>2022</v>
      </c>
      <c r="W4" s="40">
        <v>2023</v>
      </c>
      <c r="X4" s="40">
        <v>2024</v>
      </c>
      <c r="Y4" s="40">
        <v>2025</v>
      </c>
      <c r="Z4" s="40">
        <v>2026</v>
      </c>
      <c r="AA4" s="40">
        <v>2027</v>
      </c>
      <c r="AB4" s="40">
        <v>2028</v>
      </c>
      <c r="AC4" s="12"/>
    </row>
    <row r="5" spans="1:31" s="15" customFormat="1" x14ac:dyDescent="0.25">
      <c r="A5" s="56"/>
      <c r="B5" s="45"/>
      <c r="C5" s="126"/>
      <c r="D5" s="47"/>
      <c r="E5" s="47"/>
      <c r="F5" s="47"/>
      <c r="G5" s="47"/>
      <c r="H5" s="60">
        <f>+D5+E5-F5-G5</f>
        <v>0</v>
      </c>
      <c r="I5" s="45"/>
      <c r="J5" s="59">
        <f>IF(ISBLANK($B5),0,VLOOKUP($B5,Listen!$A$2:$C$44,2,FALSE))</f>
        <v>0</v>
      </c>
      <c r="K5" s="59">
        <f>IF(ISBLANK($B5),0,VLOOKUP($B5,Listen!$A$2:$C$44,3,FALSE))</f>
        <v>0</v>
      </c>
      <c r="L5" s="50">
        <f>$J5</f>
        <v>0</v>
      </c>
      <c r="M5" s="50">
        <f t="shared" ref="M5:R20" si="0">L5</f>
        <v>0</v>
      </c>
      <c r="N5" s="50">
        <f t="shared" si="0"/>
        <v>0</v>
      </c>
      <c r="O5" s="50">
        <f t="shared" si="0"/>
        <v>0</v>
      </c>
      <c r="P5" s="50">
        <f t="shared" si="0"/>
        <v>0</v>
      </c>
      <c r="Q5" s="50">
        <f t="shared" si="0"/>
        <v>0</v>
      </c>
      <c r="R5" s="50">
        <f t="shared" si="0"/>
        <v>0</v>
      </c>
      <c r="S5" s="58">
        <f>U5+T5</f>
        <v>0</v>
      </c>
      <c r="T5" s="58">
        <f>IF(C5=A_Stammdaten!$B$9,$H5-D_SAV!$U5,HLOOKUP(A_Stammdaten!$B$9-1,$V$4:$AB$304,ROW(C5)-3,FALSE)-$U5)</f>
        <v>0</v>
      </c>
      <c r="U5" s="58">
        <f>HLOOKUP(A_Stammdaten!$B$9,$V$4:$AB$304,ROW(C5)-3,FALSE)</f>
        <v>0</v>
      </c>
      <c r="V5" s="58">
        <f t="shared" ref="V5:V68" si="1">IF(OR($C5=0,$H5=0),0,IF($C5&lt;=V$4,$H5-$H5/L5*(V$4-$C5+1),0))</f>
        <v>0</v>
      </c>
      <c r="W5" s="58">
        <f t="shared" ref="W5:W68" si="2">IF(OR($C5=0,$H5=0,M5-(W$4-$C5)=0),0,IF($C5&lt;W$4,V5-V5/(M5-(W$4-$C5)),IF($C5=W$4,$H5-$H5/M5,0)))</f>
        <v>0</v>
      </c>
      <c r="X5" s="58">
        <f t="shared" ref="X5:X68" si="3">IF(OR($C5=0,$H5=0,N5-(X$4-$C5)=0),0,IF($C5&lt;X$4,W5-W5/(N5-(X$4-$C5)),IF($C5=X$4,$H5-$H5/N5,0)))</f>
        <v>0</v>
      </c>
      <c r="Y5" s="58">
        <f t="shared" ref="Y5:Y68" si="4">IF(OR($C5=0,$H5=0,O5-(Y$4-$C5)=0),0,IF($C5&lt;Y$4,X5-X5/(O5-(Y$4-$C5)),IF($C5=Y$4,$H5-$H5/O5,0)))</f>
        <v>0</v>
      </c>
      <c r="Z5" s="58">
        <f t="shared" ref="Z5:Z68" si="5">IF(OR($C5=0,$H5=0,P5-(Z$4-$C5)=0),0,IF($C5&lt;Z$4,Y5-Y5/(P5-(Z$4-$C5)),IF($C5=Z$4,$H5-$H5/P5,0)))</f>
        <v>0</v>
      </c>
      <c r="AA5" s="58">
        <f t="shared" ref="AA5:AA68" si="6">IF(OR($C5=0,$H5=0,Q5-(AA$4-$C5)=0),0,IF($C5&lt;AA$4,Z5-Z5/(Q5-(AA$4-$C5)),IF($C5=AA$4,$H5-$H5/Q5,0)))</f>
        <v>0</v>
      </c>
      <c r="AB5" s="58">
        <f t="shared" ref="AB5:AB68" si="7">IF(OR($C5=0,$H5=0,R5-(AB$4-$C5)=0),0,IF($C5&lt;AB$4,AA5-AA5/(R5-(AB$4-$C5)),IF($C5=AB$4,$H5-$H5/R5,0)))</f>
        <v>0</v>
      </c>
      <c r="AC5" s="14"/>
      <c r="AE5" s="17"/>
    </row>
    <row r="6" spans="1:31" s="15" customFormat="1" x14ac:dyDescent="0.25">
      <c r="A6" s="56"/>
      <c r="B6" s="45"/>
      <c r="C6" s="126"/>
      <c r="D6" s="47"/>
      <c r="E6" s="47"/>
      <c r="F6" s="47"/>
      <c r="G6" s="47"/>
      <c r="H6" s="60">
        <f t="shared" ref="H6:H69" si="8">+D6+E6-F6-G6</f>
        <v>0</v>
      </c>
      <c r="I6" s="45"/>
      <c r="J6" s="59">
        <f>IF(ISBLANK($B6),0,VLOOKUP($B6,Listen!$A$2:$C$44,2,FALSE))</f>
        <v>0</v>
      </c>
      <c r="K6" s="59">
        <f>IF(ISBLANK($B6),0,VLOOKUP($B6,Listen!$A$2:$C$44,3,FALSE))</f>
        <v>0</v>
      </c>
      <c r="L6" s="50">
        <f t="shared" ref="L6:L69" si="9">$J6</f>
        <v>0</v>
      </c>
      <c r="M6" s="50">
        <f t="shared" si="0"/>
        <v>0</v>
      </c>
      <c r="N6" s="50">
        <f t="shared" si="0"/>
        <v>0</v>
      </c>
      <c r="O6" s="50">
        <f t="shared" ref="O6" si="10">N6</f>
        <v>0</v>
      </c>
      <c r="P6" s="50">
        <f t="shared" si="0"/>
        <v>0</v>
      </c>
      <c r="Q6" s="50">
        <f t="shared" ref="Q6:Q69" si="11">P6</f>
        <v>0</v>
      </c>
      <c r="R6" s="50">
        <f t="shared" ref="R6:R69" si="12">Q6</f>
        <v>0</v>
      </c>
      <c r="S6" s="58">
        <f t="shared" ref="S6:S34" si="13">U6+T6</f>
        <v>0</v>
      </c>
      <c r="T6" s="58">
        <f>IF(C6=A_Stammdaten!$B$9,$H6-D_SAV!$U6,HLOOKUP(A_Stammdaten!$B$9-1,$V$4:$AB$304,ROW(C6)-3,FALSE)-$U6)</f>
        <v>0</v>
      </c>
      <c r="U6" s="58">
        <f>HLOOKUP(A_Stammdaten!$B$9,$V$4:$AB$304,ROW(C6)-3,FALSE)</f>
        <v>0</v>
      </c>
      <c r="V6" s="58">
        <f t="shared" si="1"/>
        <v>0</v>
      </c>
      <c r="W6" s="58">
        <f t="shared" si="2"/>
        <v>0</v>
      </c>
      <c r="X6" s="58">
        <f t="shared" si="3"/>
        <v>0</v>
      </c>
      <c r="Y6" s="58">
        <f t="shared" si="4"/>
        <v>0</v>
      </c>
      <c r="Z6" s="58">
        <f t="shared" si="5"/>
        <v>0</v>
      </c>
      <c r="AA6" s="58">
        <f t="shared" si="6"/>
        <v>0</v>
      </c>
      <c r="AB6" s="58">
        <f t="shared" si="7"/>
        <v>0</v>
      </c>
      <c r="AC6" s="14"/>
    </row>
    <row r="7" spans="1:31" s="15" customFormat="1" x14ac:dyDescent="0.25">
      <c r="A7" s="56"/>
      <c r="B7" s="45"/>
      <c r="C7" s="126"/>
      <c r="D7" s="47"/>
      <c r="E7" s="47"/>
      <c r="F7" s="47"/>
      <c r="G7" s="47"/>
      <c r="H7" s="60">
        <f t="shared" si="8"/>
        <v>0</v>
      </c>
      <c r="I7" s="45"/>
      <c r="J7" s="59">
        <f>IF(ISBLANK($B7),0,VLOOKUP($B7,Listen!$A$2:$C$44,2,FALSE))</f>
        <v>0</v>
      </c>
      <c r="K7" s="59">
        <f>IF(ISBLANK($B7),0,VLOOKUP($B7,Listen!$A$2:$C$44,3,FALSE))</f>
        <v>0</v>
      </c>
      <c r="L7" s="50">
        <f t="shared" si="9"/>
        <v>0</v>
      </c>
      <c r="M7" s="50">
        <f t="shared" si="0"/>
        <v>0</v>
      </c>
      <c r="N7" s="50">
        <f t="shared" si="0"/>
        <v>0</v>
      </c>
      <c r="O7" s="50">
        <f t="shared" ref="O7" si="14">N7</f>
        <v>0</v>
      </c>
      <c r="P7" s="50">
        <f t="shared" si="0"/>
        <v>0</v>
      </c>
      <c r="Q7" s="50">
        <f t="shared" si="11"/>
        <v>0</v>
      </c>
      <c r="R7" s="50">
        <f t="shared" si="12"/>
        <v>0</v>
      </c>
      <c r="S7" s="58">
        <f t="shared" si="13"/>
        <v>0</v>
      </c>
      <c r="T7" s="58">
        <f>IF(C7=A_Stammdaten!$B$9,$H7-D_SAV!$U7,HLOOKUP(A_Stammdaten!$B$9-1,$V$4:$AB$304,ROW(C7)-3,FALSE)-$U7)</f>
        <v>0</v>
      </c>
      <c r="U7" s="58">
        <f>HLOOKUP(A_Stammdaten!$B$9,$V$4:$AB$304,ROW(C7)-3,FALSE)</f>
        <v>0</v>
      </c>
      <c r="V7" s="58">
        <f t="shared" si="1"/>
        <v>0</v>
      </c>
      <c r="W7" s="58">
        <f t="shared" si="2"/>
        <v>0</v>
      </c>
      <c r="X7" s="58">
        <f t="shared" si="3"/>
        <v>0</v>
      </c>
      <c r="Y7" s="58">
        <f t="shared" si="4"/>
        <v>0</v>
      </c>
      <c r="Z7" s="58">
        <f t="shared" si="5"/>
        <v>0</v>
      </c>
      <c r="AA7" s="58">
        <f t="shared" si="6"/>
        <v>0</v>
      </c>
      <c r="AB7" s="58">
        <f t="shared" si="7"/>
        <v>0</v>
      </c>
      <c r="AC7" s="14"/>
    </row>
    <row r="8" spans="1:31" s="15" customFormat="1" x14ac:dyDescent="0.25">
      <c r="A8" s="56"/>
      <c r="B8" s="45"/>
      <c r="C8" s="126"/>
      <c r="D8" s="47"/>
      <c r="E8" s="47"/>
      <c r="F8" s="47"/>
      <c r="G8" s="47"/>
      <c r="H8" s="60">
        <f t="shared" si="8"/>
        <v>0</v>
      </c>
      <c r="I8" s="45"/>
      <c r="J8" s="59">
        <f>IF(ISBLANK($B8),0,VLOOKUP($B8,Listen!$A$2:$C$44,2,FALSE))</f>
        <v>0</v>
      </c>
      <c r="K8" s="59">
        <f>IF(ISBLANK($B8),0,VLOOKUP($B8,Listen!$A$2:$C$44,3,FALSE))</f>
        <v>0</v>
      </c>
      <c r="L8" s="50">
        <f t="shared" si="9"/>
        <v>0</v>
      </c>
      <c r="M8" s="50">
        <f t="shared" si="0"/>
        <v>0</v>
      </c>
      <c r="N8" s="50">
        <f t="shared" si="0"/>
        <v>0</v>
      </c>
      <c r="O8" s="50">
        <f t="shared" ref="O8" si="15">N8</f>
        <v>0</v>
      </c>
      <c r="P8" s="50">
        <f t="shared" si="0"/>
        <v>0</v>
      </c>
      <c r="Q8" s="50">
        <f t="shared" si="11"/>
        <v>0</v>
      </c>
      <c r="R8" s="50">
        <f t="shared" si="12"/>
        <v>0</v>
      </c>
      <c r="S8" s="58">
        <f t="shared" si="13"/>
        <v>0</v>
      </c>
      <c r="T8" s="58">
        <f>IF(C8=A_Stammdaten!$B$9,$H8-D_SAV!$U8,HLOOKUP(A_Stammdaten!$B$9-1,$V$4:$AB$304,ROW(C8)-3,FALSE)-$U8)</f>
        <v>0</v>
      </c>
      <c r="U8" s="58">
        <f>HLOOKUP(A_Stammdaten!$B$9,$V$4:$AB$304,ROW(C8)-3,FALSE)</f>
        <v>0</v>
      </c>
      <c r="V8" s="58">
        <f t="shared" si="1"/>
        <v>0</v>
      </c>
      <c r="W8" s="58">
        <f t="shared" si="2"/>
        <v>0</v>
      </c>
      <c r="X8" s="58">
        <f t="shared" si="3"/>
        <v>0</v>
      </c>
      <c r="Y8" s="58">
        <f t="shared" si="4"/>
        <v>0</v>
      </c>
      <c r="Z8" s="58">
        <f t="shared" si="5"/>
        <v>0</v>
      </c>
      <c r="AA8" s="58">
        <f t="shared" si="6"/>
        <v>0</v>
      </c>
      <c r="AB8" s="58">
        <f t="shared" si="7"/>
        <v>0</v>
      </c>
      <c r="AC8" s="14"/>
    </row>
    <row r="9" spans="1:31" s="15" customFormat="1" x14ac:dyDescent="0.25">
      <c r="A9" s="56"/>
      <c r="B9" s="45"/>
      <c r="C9" s="126"/>
      <c r="D9" s="47"/>
      <c r="E9" s="47"/>
      <c r="F9" s="47"/>
      <c r="G9" s="47"/>
      <c r="H9" s="60">
        <f t="shared" si="8"/>
        <v>0</v>
      </c>
      <c r="I9" s="45"/>
      <c r="J9" s="59">
        <f>IF(ISBLANK($B9),0,VLOOKUP($B9,Listen!$A$2:$C$44,2,FALSE))</f>
        <v>0</v>
      </c>
      <c r="K9" s="59">
        <f>IF(ISBLANK($B9),0,VLOOKUP($B9,Listen!$A$2:$C$44,3,FALSE))</f>
        <v>0</v>
      </c>
      <c r="L9" s="50">
        <f t="shared" si="9"/>
        <v>0</v>
      </c>
      <c r="M9" s="50">
        <f t="shared" si="0"/>
        <v>0</v>
      </c>
      <c r="N9" s="50">
        <f t="shared" si="0"/>
        <v>0</v>
      </c>
      <c r="O9" s="50">
        <f t="shared" ref="O9" si="16">N9</f>
        <v>0</v>
      </c>
      <c r="P9" s="50">
        <f t="shared" si="0"/>
        <v>0</v>
      </c>
      <c r="Q9" s="50">
        <f t="shared" si="11"/>
        <v>0</v>
      </c>
      <c r="R9" s="50">
        <f t="shared" si="12"/>
        <v>0</v>
      </c>
      <c r="S9" s="58">
        <f t="shared" si="13"/>
        <v>0</v>
      </c>
      <c r="T9" s="58">
        <f>IF(C9=A_Stammdaten!$B$9,$H9-D_SAV!$U9,HLOOKUP(A_Stammdaten!$B$9-1,$V$4:$AB$304,ROW(C9)-3,FALSE)-$U9)</f>
        <v>0</v>
      </c>
      <c r="U9" s="58">
        <f>HLOOKUP(A_Stammdaten!$B$9,$V$4:$AB$304,ROW(C9)-3,FALSE)</f>
        <v>0</v>
      </c>
      <c r="V9" s="58">
        <f t="shared" si="1"/>
        <v>0</v>
      </c>
      <c r="W9" s="58">
        <f t="shared" si="2"/>
        <v>0</v>
      </c>
      <c r="X9" s="58">
        <f t="shared" si="3"/>
        <v>0</v>
      </c>
      <c r="Y9" s="58">
        <f t="shared" si="4"/>
        <v>0</v>
      </c>
      <c r="Z9" s="58">
        <f t="shared" si="5"/>
        <v>0</v>
      </c>
      <c r="AA9" s="58">
        <f t="shared" si="6"/>
        <v>0</v>
      </c>
      <c r="AB9" s="58">
        <f t="shared" si="7"/>
        <v>0</v>
      </c>
      <c r="AC9" s="14"/>
    </row>
    <row r="10" spans="1:31" s="15" customFormat="1" x14ac:dyDescent="0.25">
      <c r="A10" s="56"/>
      <c r="B10" s="45"/>
      <c r="C10" s="126"/>
      <c r="D10" s="47"/>
      <c r="E10" s="47"/>
      <c r="F10" s="47"/>
      <c r="G10" s="47"/>
      <c r="H10" s="60">
        <f t="shared" si="8"/>
        <v>0</v>
      </c>
      <c r="I10" s="45"/>
      <c r="J10" s="59">
        <f>IF(ISBLANK($B10),0,VLOOKUP($B10,Listen!$A$2:$C$44,2,FALSE))</f>
        <v>0</v>
      </c>
      <c r="K10" s="59">
        <f>IF(ISBLANK($B10),0,VLOOKUP($B10,Listen!$A$2:$C$44,3,FALSE))</f>
        <v>0</v>
      </c>
      <c r="L10" s="50">
        <f t="shared" si="9"/>
        <v>0</v>
      </c>
      <c r="M10" s="50">
        <f t="shared" si="0"/>
        <v>0</v>
      </c>
      <c r="N10" s="50">
        <f t="shared" si="0"/>
        <v>0</v>
      </c>
      <c r="O10" s="50">
        <f t="shared" ref="O10" si="17">N10</f>
        <v>0</v>
      </c>
      <c r="P10" s="50">
        <f t="shared" si="0"/>
        <v>0</v>
      </c>
      <c r="Q10" s="50">
        <f t="shared" si="11"/>
        <v>0</v>
      </c>
      <c r="R10" s="50">
        <f t="shared" si="12"/>
        <v>0</v>
      </c>
      <c r="S10" s="58">
        <f t="shared" si="13"/>
        <v>0</v>
      </c>
      <c r="T10" s="58">
        <f>IF(C10=A_Stammdaten!$B$9,$H10-D_SAV!$U10,HLOOKUP(A_Stammdaten!$B$9-1,$V$4:$AB$304,ROW(C10)-3,FALSE)-$U10)</f>
        <v>0</v>
      </c>
      <c r="U10" s="58">
        <f>HLOOKUP(A_Stammdaten!$B$9,$V$4:$AB$304,ROW(C10)-3,FALSE)</f>
        <v>0</v>
      </c>
      <c r="V10" s="58">
        <f t="shared" si="1"/>
        <v>0</v>
      </c>
      <c r="W10" s="58">
        <f t="shared" si="2"/>
        <v>0</v>
      </c>
      <c r="X10" s="58">
        <f t="shared" si="3"/>
        <v>0</v>
      </c>
      <c r="Y10" s="58">
        <f t="shared" si="4"/>
        <v>0</v>
      </c>
      <c r="Z10" s="58">
        <f t="shared" si="5"/>
        <v>0</v>
      </c>
      <c r="AA10" s="58">
        <f t="shared" si="6"/>
        <v>0</v>
      </c>
      <c r="AB10" s="58">
        <f t="shared" si="7"/>
        <v>0</v>
      </c>
      <c r="AC10" s="14"/>
    </row>
    <row r="11" spans="1:31" s="15" customFormat="1" x14ac:dyDescent="0.25">
      <c r="A11" s="56"/>
      <c r="B11" s="45"/>
      <c r="C11" s="126"/>
      <c r="D11" s="47"/>
      <c r="E11" s="47"/>
      <c r="F11" s="47"/>
      <c r="G11" s="47"/>
      <c r="H11" s="60">
        <f t="shared" si="8"/>
        <v>0</v>
      </c>
      <c r="I11" s="45"/>
      <c r="J11" s="59">
        <f>IF(ISBLANK($B11),0,VLOOKUP($B11,Listen!$A$2:$C$44,2,FALSE))</f>
        <v>0</v>
      </c>
      <c r="K11" s="59">
        <f>IF(ISBLANK($B11),0,VLOOKUP($B11,Listen!$A$2:$C$44,3,FALSE))</f>
        <v>0</v>
      </c>
      <c r="L11" s="50">
        <f t="shared" si="9"/>
        <v>0</v>
      </c>
      <c r="M11" s="50">
        <f t="shared" si="0"/>
        <v>0</v>
      </c>
      <c r="N11" s="50">
        <f t="shared" si="0"/>
        <v>0</v>
      </c>
      <c r="O11" s="50">
        <f t="shared" ref="O11" si="18">N11</f>
        <v>0</v>
      </c>
      <c r="P11" s="50">
        <f t="shared" si="0"/>
        <v>0</v>
      </c>
      <c r="Q11" s="50">
        <f t="shared" si="11"/>
        <v>0</v>
      </c>
      <c r="R11" s="50">
        <f t="shared" si="12"/>
        <v>0</v>
      </c>
      <c r="S11" s="58">
        <f t="shared" si="13"/>
        <v>0</v>
      </c>
      <c r="T11" s="58">
        <f>IF(C11=A_Stammdaten!$B$9,$H11-D_SAV!$U11,HLOOKUP(A_Stammdaten!$B$9-1,$V$4:$AB$304,ROW(C11)-3,FALSE)-$U11)</f>
        <v>0</v>
      </c>
      <c r="U11" s="58">
        <f>HLOOKUP(A_Stammdaten!$B$9,$V$4:$AB$304,ROW(C11)-3,FALSE)</f>
        <v>0</v>
      </c>
      <c r="V11" s="58">
        <f t="shared" si="1"/>
        <v>0</v>
      </c>
      <c r="W11" s="58">
        <f t="shared" si="2"/>
        <v>0</v>
      </c>
      <c r="X11" s="58">
        <f t="shared" si="3"/>
        <v>0</v>
      </c>
      <c r="Y11" s="58">
        <f t="shared" si="4"/>
        <v>0</v>
      </c>
      <c r="Z11" s="58">
        <f t="shared" si="5"/>
        <v>0</v>
      </c>
      <c r="AA11" s="58">
        <f t="shared" si="6"/>
        <v>0</v>
      </c>
      <c r="AB11" s="58">
        <f t="shared" si="7"/>
        <v>0</v>
      </c>
      <c r="AC11" s="14"/>
    </row>
    <row r="12" spans="1:31" s="15" customFormat="1" x14ac:dyDescent="0.25">
      <c r="A12" s="56"/>
      <c r="B12" s="45"/>
      <c r="C12" s="126"/>
      <c r="D12" s="47"/>
      <c r="E12" s="47"/>
      <c r="F12" s="47"/>
      <c r="G12" s="47"/>
      <c r="H12" s="60">
        <f t="shared" si="8"/>
        <v>0</v>
      </c>
      <c r="I12" s="45"/>
      <c r="J12" s="59">
        <f>IF(ISBLANK($B12),0,VLOOKUP($B12,Listen!$A$2:$C$44,2,FALSE))</f>
        <v>0</v>
      </c>
      <c r="K12" s="59">
        <f>IF(ISBLANK($B12),0,VLOOKUP($B12,Listen!$A$2:$C$44,3,FALSE))</f>
        <v>0</v>
      </c>
      <c r="L12" s="50">
        <f t="shared" si="9"/>
        <v>0</v>
      </c>
      <c r="M12" s="50">
        <f t="shared" si="0"/>
        <v>0</v>
      </c>
      <c r="N12" s="50">
        <f t="shared" si="0"/>
        <v>0</v>
      </c>
      <c r="O12" s="50">
        <f t="shared" ref="O12" si="19">N12</f>
        <v>0</v>
      </c>
      <c r="P12" s="50">
        <f t="shared" si="0"/>
        <v>0</v>
      </c>
      <c r="Q12" s="50">
        <f t="shared" si="11"/>
        <v>0</v>
      </c>
      <c r="R12" s="50">
        <f t="shared" si="12"/>
        <v>0</v>
      </c>
      <c r="S12" s="58">
        <f t="shared" si="13"/>
        <v>0</v>
      </c>
      <c r="T12" s="58">
        <f>IF(C12=A_Stammdaten!$B$9,$H12-D_SAV!$U12,HLOOKUP(A_Stammdaten!$B$9-1,$V$4:$AB$304,ROW(C12)-3,FALSE)-$U12)</f>
        <v>0</v>
      </c>
      <c r="U12" s="58">
        <f>HLOOKUP(A_Stammdaten!$B$9,$V$4:$AB$304,ROW(C12)-3,FALSE)</f>
        <v>0</v>
      </c>
      <c r="V12" s="58">
        <f t="shared" si="1"/>
        <v>0</v>
      </c>
      <c r="W12" s="58">
        <f t="shared" si="2"/>
        <v>0</v>
      </c>
      <c r="X12" s="58">
        <f t="shared" si="3"/>
        <v>0</v>
      </c>
      <c r="Y12" s="58">
        <f t="shared" si="4"/>
        <v>0</v>
      </c>
      <c r="Z12" s="58">
        <f t="shared" si="5"/>
        <v>0</v>
      </c>
      <c r="AA12" s="58">
        <f t="shared" si="6"/>
        <v>0</v>
      </c>
      <c r="AB12" s="58">
        <f t="shared" si="7"/>
        <v>0</v>
      </c>
      <c r="AC12" s="14"/>
    </row>
    <row r="13" spans="1:31" s="15" customFormat="1" x14ac:dyDescent="0.25">
      <c r="A13" s="56"/>
      <c r="B13" s="45"/>
      <c r="C13" s="126"/>
      <c r="D13" s="47"/>
      <c r="E13" s="47"/>
      <c r="F13" s="47"/>
      <c r="G13" s="47"/>
      <c r="H13" s="60">
        <f t="shared" si="8"/>
        <v>0</v>
      </c>
      <c r="I13" s="45"/>
      <c r="J13" s="59">
        <f>IF(ISBLANK($B13),0,VLOOKUP($B13,Listen!$A$2:$C$44,2,FALSE))</f>
        <v>0</v>
      </c>
      <c r="K13" s="59">
        <f>IF(ISBLANK($B13),0,VLOOKUP($B13,Listen!$A$2:$C$44,3,FALSE))</f>
        <v>0</v>
      </c>
      <c r="L13" s="50">
        <f t="shared" si="9"/>
        <v>0</v>
      </c>
      <c r="M13" s="50">
        <f t="shared" si="0"/>
        <v>0</v>
      </c>
      <c r="N13" s="50">
        <f t="shared" si="0"/>
        <v>0</v>
      </c>
      <c r="O13" s="50">
        <f t="shared" ref="O13" si="20">N13</f>
        <v>0</v>
      </c>
      <c r="P13" s="50">
        <f t="shared" si="0"/>
        <v>0</v>
      </c>
      <c r="Q13" s="50">
        <f t="shared" si="11"/>
        <v>0</v>
      </c>
      <c r="R13" s="50">
        <f t="shared" si="12"/>
        <v>0</v>
      </c>
      <c r="S13" s="58">
        <f t="shared" si="13"/>
        <v>0</v>
      </c>
      <c r="T13" s="58">
        <f>IF(C13=A_Stammdaten!$B$9,$H13-D_SAV!$U13,HLOOKUP(A_Stammdaten!$B$9-1,$V$4:$AB$304,ROW(C13)-3,FALSE)-$U13)</f>
        <v>0</v>
      </c>
      <c r="U13" s="58">
        <f>HLOOKUP(A_Stammdaten!$B$9,$V$4:$AB$304,ROW(C13)-3,FALSE)</f>
        <v>0</v>
      </c>
      <c r="V13" s="58">
        <f t="shared" si="1"/>
        <v>0</v>
      </c>
      <c r="W13" s="58">
        <f t="shared" si="2"/>
        <v>0</v>
      </c>
      <c r="X13" s="58">
        <f t="shared" si="3"/>
        <v>0</v>
      </c>
      <c r="Y13" s="58">
        <f t="shared" si="4"/>
        <v>0</v>
      </c>
      <c r="Z13" s="58">
        <f t="shared" si="5"/>
        <v>0</v>
      </c>
      <c r="AA13" s="58">
        <f t="shared" si="6"/>
        <v>0</v>
      </c>
      <c r="AB13" s="58">
        <f t="shared" si="7"/>
        <v>0</v>
      </c>
      <c r="AC13" s="14"/>
    </row>
    <row r="14" spans="1:31" s="15" customFormat="1" x14ac:dyDescent="0.25">
      <c r="A14" s="56"/>
      <c r="B14" s="45"/>
      <c r="C14" s="126"/>
      <c r="D14" s="47"/>
      <c r="E14" s="47"/>
      <c r="F14" s="47"/>
      <c r="G14" s="47"/>
      <c r="H14" s="60">
        <f t="shared" si="8"/>
        <v>0</v>
      </c>
      <c r="I14" s="45"/>
      <c r="J14" s="59">
        <f>IF(ISBLANK($B14),0,VLOOKUP($B14,Listen!$A$2:$C$44,2,FALSE))</f>
        <v>0</v>
      </c>
      <c r="K14" s="59">
        <f>IF(ISBLANK($B14),0,VLOOKUP($B14,Listen!$A$2:$C$44,3,FALSE))</f>
        <v>0</v>
      </c>
      <c r="L14" s="50">
        <f t="shared" si="9"/>
        <v>0</v>
      </c>
      <c r="M14" s="50">
        <f t="shared" si="0"/>
        <v>0</v>
      </c>
      <c r="N14" s="50">
        <f t="shared" si="0"/>
        <v>0</v>
      </c>
      <c r="O14" s="50">
        <f t="shared" ref="O14" si="21">N14</f>
        <v>0</v>
      </c>
      <c r="P14" s="50">
        <f t="shared" si="0"/>
        <v>0</v>
      </c>
      <c r="Q14" s="50">
        <f t="shared" si="11"/>
        <v>0</v>
      </c>
      <c r="R14" s="50">
        <f t="shared" si="12"/>
        <v>0</v>
      </c>
      <c r="S14" s="58">
        <f t="shared" si="13"/>
        <v>0</v>
      </c>
      <c r="T14" s="58">
        <f>IF(C14=A_Stammdaten!$B$9,$H14-D_SAV!$U14,HLOOKUP(A_Stammdaten!$B$9-1,$V$4:$AB$304,ROW(C14)-3,FALSE)-$U14)</f>
        <v>0</v>
      </c>
      <c r="U14" s="58">
        <f>HLOOKUP(A_Stammdaten!$B$9,$V$4:$AB$304,ROW(C14)-3,FALSE)</f>
        <v>0</v>
      </c>
      <c r="V14" s="58">
        <f t="shared" si="1"/>
        <v>0</v>
      </c>
      <c r="W14" s="58">
        <f t="shared" si="2"/>
        <v>0</v>
      </c>
      <c r="X14" s="58">
        <f t="shared" si="3"/>
        <v>0</v>
      </c>
      <c r="Y14" s="58">
        <f t="shared" si="4"/>
        <v>0</v>
      </c>
      <c r="Z14" s="58">
        <f t="shared" si="5"/>
        <v>0</v>
      </c>
      <c r="AA14" s="58">
        <f t="shared" si="6"/>
        <v>0</v>
      </c>
      <c r="AB14" s="58">
        <f t="shared" si="7"/>
        <v>0</v>
      </c>
    </row>
    <row r="15" spans="1:31" s="15" customFormat="1" x14ac:dyDescent="0.25">
      <c r="A15" s="56"/>
      <c r="B15" s="45"/>
      <c r="C15" s="126"/>
      <c r="D15" s="47"/>
      <c r="E15" s="47"/>
      <c r="F15" s="47"/>
      <c r="G15" s="47"/>
      <c r="H15" s="60">
        <f t="shared" si="8"/>
        <v>0</v>
      </c>
      <c r="I15" s="45"/>
      <c r="J15" s="59">
        <f>IF(ISBLANK($B15),0,VLOOKUP($B15,Listen!$A$2:$C$44,2,FALSE))</f>
        <v>0</v>
      </c>
      <c r="K15" s="59">
        <f>IF(ISBLANK($B15),0,VLOOKUP($B15,Listen!$A$2:$C$44,3,FALSE))</f>
        <v>0</v>
      </c>
      <c r="L15" s="50">
        <f t="shared" si="9"/>
        <v>0</v>
      </c>
      <c r="M15" s="50">
        <f t="shared" si="0"/>
        <v>0</v>
      </c>
      <c r="N15" s="50">
        <f t="shared" si="0"/>
        <v>0</v>
      </c>
      <c r="O15" s="50">
        <f t="shared" ref="O15" si="22">N15</f>
        <v>0</v>
      </c>
      <c r="P15" s="50">
        <f t="shared" si="0"/>
        <v>0</v>
      </c>
      <c r="Q15" s="50">
        <f t="shared" si="11"/>
        <v>0</v>
      </c>
      <c r="R15" s="50">
        <f t="shared" si="12"/>
        <v>0</v>
      </c>
      <c r="S15" s="58">
        <f t="shared" si="13"/>
        <v>0</v>
      </c>
      <c r="T15" s="58">
        <f>IF(C15=A_Stammdaten!$B$9,$H15-D_SAV!$U15,HLOOKUP(A_Stammdaten!$B$9-1,$V$4:$AB$304,ROW(C15)-3,FALSE)-$U15)</f>
        <v>0</v>
      </c>
      <c r="U15" s="58">
        <f>HLOOKUP(A_Stammdaten!$B$9,$V$4:$AB$304,ROW(C15)-3,FALSE)</f>
        <v>0</v>
      </c>
      <c r="V15" s="58">
        <f t="shared" si="1"/>
        <v>0</v>
      </c>
      <c r="W15" s="58">
        <f t="shared" si="2"/>
        <v>0</v>
      </c>
      <c r="X15" s="58">
        <f t="shared" si="3"/>
        <v>0</v>
      </c>
      <c r="Y15" s="58">
        <f t="shared" si="4"/>
        <v>0</v>
      </c>
      <c r="Z15" s="58">
        <f t="shared" si="5"/>
        <v>0</v>
      </c>
      <c r="AA15" s="58">
        <f t="shared" si="6"/>
        <v>0</v>
      </c>
      <c r="AB15" s="58">
        <f t="shared" si="7"/>
        <v>0</v>
      </c>
    </row>
    <row r="16" spans="1:31" s="15" customFormat="1" x14ac:dyDescent="0.25">
      <c r="A16" s="56"/>
      <c r="B16" s="45"/>
      <c r="C16" s="126"/>
      <c r="D16" s="47"/>
      <c r="E16" s="47"/>
      <c r="F16" s="47"/>
      <c r="G16" s="47"/>
      <c r="H16" s="60">
        <f t="shared" si="8"/>
        <v>0</v>
      </c>
      <c r="I16" s="45"/>
      <c r="J16" s="59">
        <f>IF(ISBLANK($B16),0,VLOOKUP($B16,Listen!$A$2:$C$44,2,FALSE))</f>
        <v>0</v>
      </c>
      <c r="K16" s="59">
        <f>IF(ISBLANK($B16),0,VLOOKUP($B16,Listen!$A$2:$C$44,3,FALSE))</f>
        <v>0</v>
      </c>
      <c r="L16" s="50">
        <f t="shared" si="9"/>
        <v>0</v>
      </c>
      <c r="M16" s="50">
        <f t="shared" si="0"/>
        <v>0</v>
      </c>
      <c r="N16" s="50">
        <f t="shared" si="0"/>
        <v>0</v>
      </c>
      <c r="O16" s="50">
        <f t="shared" ref="O16" si="23">N16</f>
        <v>0</v>
      </c>
      <c r="P16" s="50">
        <f t="shared" si="0"/>
        <v>0</v>
      </c>
      <c r="Q16" s="50">
        <f t="shared" si="11"/>
        <v>0</v>
      </c>
      <c r="R16" s="50">
        <f t="shared" si="12"/>
        <v>0</v>
      </c>
      <c r="S16" s="58">
        <f t="shared" si="13"/>
        <v>0</v>
      </c>
      <c r="T16" s="58">
        <f>IF(C16=A_Stammdaten!$B$9,$H16-D_SAV!$U16,HLOOKUP(A_Stammdaten!$B$9-1,$V$4:$AB$304,ROW(C16)-3,FALSE)-$U16)</f>
        <v>0</v>
      </c>
      <c r="U16" s="58">
        <f>HLOOKUP(A_Stammdaten!$B$9,$V$4:$AB$304,ROW(C16)-3,FALSE)</f>
        <v>0</v>
      </c>
      <c r="V16" s="58">
        <f t="shared" si="1"/>
        <v>0</v>
      </c>
      <c r="W16" s="58">
        <f t="shared" si="2"/>
        <v>0</v>
      </c>
      <c r="X16" s="58">
        <f t="shared" si="3"/>
        <v>0</v>
      </c>
      <c r="Y16" s="58">
        <f t="shared" si="4"/>
        <v>0</v>
      </c>
      <c r="Z16" s="58">
        <f t="shared" si="5"/>
        <v>0</v>
      </c>
      <c r="AA16" s="58">
        <f t="shared" si="6"/>
        <v>0</v>
      </c>
      <c r="AB16" s="58">
        <f t="shared" si="7"/>
        <v>0</v>
      </c>
    </row>
    <row r="17" spans="1:28" s="15" customFormat="1" x14ac:dyDescent="0.25">
      <c r="A17" s="56"/>
      <c r="B17" s="45"/>
      <c r="C17" s="126"/>
      <c r="D17" s="47"/>
      <c r="E17" s="47"/>
      <c r="F17" s="47"/>
      <c r="G17" s="47"/>
      <c r="H17" s="60">
        <f t="shared" si="8"/>
        <v>0</v>
      </c>
      <c r="I17" s="45"/>
      <c r="J17" s="59">
        <f>IF(ISBLANK($B17),0,VLOOKUP($B17,Listen!$A$2:$C$44,2,FALSE))</f>
        <v>0</v>
      </c>
      <c r="K17" s="59">
        <f>IF(ISBLANK($B17),0,VLOOKUP($B17,Listen!$A$2:$C$44,3,FALSE))</f>
        <v>0</v>
      </c>
      <c r="L17" s="50">
        <f t="shared" si="9"/>
        <v>0</v>
      </c>
      <c r="M17" s="50">
        <f t="shared" si="0"/>
        <v>0</v>
      </c>
      <c r="N17" s="50">
        <f t="shared" si="0"/>
        <v>0</v>
      </c>
      <c r="O17" s="50">
        <f t="shared" ref="O17" si="24">N17</f>
        <v>0</v>
      </c>
      <c r="P17" s="50">
        <f t="shared" si="0"/>
        <v>0</v>
      </c>
      <c r="Q17" s="50">
        <f t="shared" si="11"/>
        <v>0</v>
      </c>
      <c r="R17" s="50">
        <f t="shared" si="12"/>
        <v>0</v>
      </c>
      <c r="S17" s="58">
        <f t="shared" si="13"/>
        <v>0</v>
      </c>
      <c r="T17" s="58">
        <f>IF(C17=A_Stammdaten!$B$9,$H17-D_SAV!$U17,HLOOKUP(A_Stammdaten!$B$9-1,$V$4:$AB$304,ROW(C17)-3,FALSE)-$U17)</f>
        <v>0</v>
      </c>
      <c r="U17" s="58">
        <f>HLOOKUP(A_Stammdaten!$B$9,$V$4:$AB$304,ROW(C17)-3,FALSE)</f>
        <v>0</v>
      </c>
      <c r="V17" s="58">
        <f t="shared" si="1"/>
        <v>0</v>
      </c>
      <c r="W17" s="58">
        <f t="shared" si="2"/>
        <v>0</v>
      </c>
      <c r="X17" s="58">
        <f t="shared" si="3"/>
        <v>0</v>
      </c>
      <c r="Y17" s="58">
        <f t="shared" si="4"/>
        <v>0</v>
      </c>
      <c r="Z17" s="58">
        <f t="shared" si="5"/>
        <v>0</v>
      </c>
      <c r="AA17" s="58">
        <f t="shared" si="6"/>
        <v>0</v>
      </c>
      <c r="AB17" s="58">
        <f t="shared" si="7"/>
        <v>0</v>
      </c>
    </row>
    <row r="18" spans="1:28" s="15" customFormat="1" x14ac:dyDescent="0.25">
      <c r="A18" s="56"/>
      <c r="B18" s="45"/>
      <c r="C18" s="126"/>
      <c r="D18" s="47"/>
      <c r="E18" s="47"/>
      <c r="F18" s="47"/>
      <c r="G18" s="47"/>
      <c r="H18" s="60">
        <f t="shared" si="8"/>
        <v>0</v>
      </c>
      <c r="I18" s="45"/>
      <c r="J18" s="59">
        <f>IF(ISBLANK($B18),0,VLOOKUP($B18,Listen!$A$2:$C$44,2,FALSE))</f>
        <v>0</v>
      </c>
      <c r="K18" s="59">
        <f>IF(ISBLANK($B18),0,VLOOKUP($B18,Listen!$A$2:$C$44,3,FALSE))</f>
        <v>0</v>
      </c>
      <c r="L18" s="50">
        <f t="shared" si="9"/>
        <v>0</v>
      </c>
      <c r="M18" s="50">
        <f t="shared" si="0"/>
        <v>0</v>
      </c>
      <c r="N18" s="50">
        <f t="shared" si="0"/>
        <v>0</v>
      </c>
      <c r="O18" s="50">
        <f t="shared" ref="O18" si="25">N18</f>
        <v>0</v>
      </c>
      <c r="P18" s="50">
        <f t="shared" si="0"/>
        <v>0</v>
      </c>
      <c r="Q18" s="50">
        <f t="shared" si="11"/>
        <v>0</v>
      </c>
      <c r="R18" s="50">
        <f t="shared" si="12"/>
        <v>0</v>
      </c>
      <c r="S18" s="58">
        <f t="shared" si="13"/>
        <v>0</v>
      </c>
      <c r="T18" s="58">
        <f>IF(C18=A_Stammdaten!$B$9,$H18-D_SAV!$U18,HLOOKUP(A_Stammdaten!$B$9-1,$V$4:$AB$304,ROW(C18)-3,FALSE)-$U18)</f>
        <v>0</v>
      </c>
      <c r="U18" s="58">
        <f>HLOOKUP(A_Stammdaten!$B$9,$V$4:$AB$304,ROW(C18)-3,FALSE)</f>
        <v>0</v>
      </c>
      <c r="V18" s="58">
        <f t="shared" si="1"/>
        <v>0</v>
      </c>
      <c r="W18" s="58">
        <f t="shared" si="2"/>
        <v>0</v>
      </c>
      <c r="X18" s="58">
        <f t="shared" si="3"/>
        <v>0</v>
      </c>
      <c r="Y18" s="58">
        <f t="shared" si="4"/>
        <v>0</v>
      </c>
      <c r="Z18" s="58">
        <f t="shared" si="5"/>
        <v>0</v>
      </c>
      <c r="AA18" s="58">
        <f t="shared" si="6"/>
        <v>0</v>
      </c>
      <c r="AB18" s="58">
        <f t="shared" si="7"/>
        <v>0</v>
      </c>
    </row>
    <row r="19" spans="1:28" s="15" customFormat="1" x14ac:dyDescent="0.25">
      <c r="A19" s="56"/>
      <c r="B19" s="45"/>
      <c r="C19" s="126"/>
      <c r="D19" s="47"/>
      <c r="E19" s="47"/>
      <c r="F19" s="47"/>
      <c r="G19" s="47"/>
      <c r="H19" s="60">
        <f t="shared" si="8"/>
        <v>0</v>
      </c>
      <c r="I19" s="45"/>
      <c r="J19" s="59">
        <f>IF(ISBLANK($B19),0,VLOOKUP($B19,Listen!$A$2:$C$44,2,FALSE))</f>
        <v>0</v>
      </c>
      <c r="K19" s="59">
        <f>IF(ISBLANK($B19),0,VLOOKUP($B19,Listen!$A$2:$C$44,3,FALSE))</f>
        <v>0</v>
      </c>
      <c r="L19" s="50">
        <f t="shared" si="9"/>
        <v>0</v>
      </c>
      <c r="M19" s="50">
        <f t="shared" si="0"/>
        <v>0</v>
      </c>
      <c r="N19" s="50">
        <f t="shared" si="0"/>
        <v>0</v>
      </c>
      <c r="O19" s="50">
        <f t="shared" ref="O19" si="26">N19</f>
        <v>0</v>
      </c>
      <c r="P19" s="50">
        <f t="shared" si="0"/>
        <v>0</v>
      </c>
      <c r="Q19" s="50">
        <f t="shared" si="11"/>
        <v>0</v>
      </c>
      <c r="R19" s="50">
        <f t="shared" si="12"/>
        <v>0</v>
      </c>
      <c r="S19" s="58">
        <f t="shared" si="13"/>
        <v>0</v>
      </c>
      <c r="T19" s="58">
        <f>IF(C19=A_Stammdaten!$B$9,$H19-D_SAV!$U19,HLOOKUP(A_Stammdaten!$B$9-1,$V$4:$AB$304,ROW(C19)-3,FALSE)-$U19)</f>
        <v>0</v>
      </c>
      <c r="U19" s="58">
        <f>HLOOKUP(A_Stammdaten!$B$9,$V$4:$AB$304,ROW(C19)-3,FALSE)</f>
        <v>0</v>
      </c>
      <c r="V19" s="58">
        <f t="shared" si="1"/>
        <v>0</v>
      </c>
      <c r="W19" s="58">
        <f t="shared" si="2"/>
        <v>0</v>
      </c>
      <c r="X19" s="58">
        <f t="shared" si="3"/>
        <v>0</v>
      </c>
      <c r="Y19" s="58">
        <f t="shared" si="4"/>
        <v>0</v>
      </c>
      <c r="Z19" s="58">
        <f t="shared" si="5"/>
        <v>0</v>
      </c>
      <c r="AA19" s="58">
        <f t="shared" si="6"/>
        <v>0</v>
      </c>
      <c r="AB19" s="58">
        <f t="shared" si="7"/>
        <v>0</v>
      </c>
    </row>
    <row r="20" spans="1:28" s="15" customFormat="1" x14ac:dyDescent="0.25">
      <c r="A20" s="56"/>
      <c r="B20" s="45"/>
      <c r="C20" s="126"/>
      <c r="D20" s="47"/>
      <c r="E20" s="47"/>
      <c r="F20" s="47"/>
      <c r="G20" s="47"/>
      <c r="H20" s="60">
        <f t="shared" si="8"/>
        <v>0</v>
      </c>
      <c r="I20" s="45"/>
      <c r="J20" s="59">
        <f>IF(ISBLANK($B20),0,VLOOKUP($B20,Listen!$A$2:$C$44,2,FALSE))</f>
        <v>0</v>
      </c>
      <c r="K20" s="59">
        <f>IF(ISBLANK($B20),0,VLOOKUP($B20,Listen!$A$2:$C$44,3,FALSE))</f>
        <v>0</v>
      </c>
      <c r="L20" s="50">
        <f t="shared" si="9"/>
        <v>0</v>
      </c>
      <c r="M20" s="50">
        <f t="shared" si="0"/>
        <v>0</v>
      </c>
      <c r="N20" s="50">
        <f t="shared" si="0"/>
        <v>0</v>
      </c>
      <c r="O20" s="50">
        <f t="shared" ref="O20" si="27">N20</f>
        <v>0</v>
      </c>
      <c r="P20" s="50">
        <f t="shared" si="0"/>
        <v>0</v>
      </c>
      <c r="Q20" s="50">
        <f t="shared" si="11"/>
        <v>0</v>
      </c>
      <c r="R20" s="50">
        <f t="shared" si="12"/>
        <v>0</v>
      </c>
      <c r="S20" s="58">
        <f t="shared" si="13"/>
        <v>0</v>
      </c>
      <c r="T20" s="58">
        <f>IF(C20=A_Stammdaten!$B$9,$H20-D_SAV!$U20,HLOOKUP(A_Stammdaten!$B$9-1,$V$4:$AB$304,ROW(C20)-3,FALSE)-$U20)</f>
        <v>0</v>
      </c>
      <c r="U20" s="58">
        <f>HLOOKUP(A_Stammdaten!$B$9,$V$4:$AB$304,ROW(C20)-3,FALSE)</f>
        <v>0</v>
      </c>
      <c r="V20" s="58">
        <f t="shared" si="1"/>
        <v>0</v>
      </c>
      <c r="W20" s="58">
        <f t="shared" si="2"/>
        <v>0</v>
      </c>
      <c r="X20" s="58">
        <f t="shared" si="3"/>
        <v>0</v>
      </c>
      <c r="Y20" s="58">
        <f t="shared" si="4"/>
        <v>0</v>
      </c>
      <c r="Z20" s="58">
        <f t="shared" si="5"/>
        <v>0</v>
      </c>
      <c r="AA20" s="58">
        <f t="shared" si="6"/>
        <v>0</v>
      </c>
      <c r="AB20" s="58">
        <f t="shared" si="7"/>
        <v>0</v>
      </c>
    </row>
    <row r="21" spans="1:28" s="15" customFormat="1" x14ac:dyDescent="0.25">
      <c r="A21" s="56"/>
      <c r="B21" s="45"/>
      <c r="C21" s="126"/>
      <c r="D21" s="47"/>
      <c r="E21" s="47"/>
      <c r="F21" s="47"/>
      <c r="G21" s="47"/>
      <c r="H21" s="60">
        <f t="shared" si="8"/>
        <v>0</v>
      </c>
      <c r="I21" s="45"/>
      <c r="J21" s="59">
        <f>IF(ISBLANK($B21),0,VLOOKUP($B21,Listen!$A$2:$C$44,2,FALSE))</f>
        <v>0</v>
      </c>
      <c r="K21" s="59">
        <f>IF(ISBLANK($B21),0,VLOOKUP($B21,Listen!$A$2:$C$44,3,FALSE))</f>
        <v>0</v>
      </c>
      <c r="L21" s="50">
        <f t="shared" si="9"/>
        <v>0</v>
      </c>
      <c r="M21" s="50">
        <f t="shared" ref="M21:M84" si="28">L21</f>
        <v>0</v>
      </c>
      <c r="N21" s="50">
        <f t="shared" ref="N21:N84" si="29">M21</f>
        <v>0</v>
      </c>
      <c r="O21" s="50">
        <f t="shared" ref="O21:P36" si="30">N21</f>
        <v>0</v>
      </c>
      <c r="P21" s="50">
        <f t="shared" si="30"/>
        <v>0</v>
      </c>
      <c r="Q21" s="50">
        <f t="shared" si="11"/>
        <v>0</v>
      </c>
      <c r="R21" s="50">
        <f t="shared" si="12"/>
        <v>0</v>
      </c>
      <c r="S21" s="58">
        <f t="shared" si="13"/>
        <v>0</v>
      </c>
      <c r="T21" s="58">
        <f>IF(C21=A_Stammdaten!$B$9,$H21-D_SAV!$U21,HLOOKUP(A_Stammdaten!$B$9-1,$V$4:$AB$304,ROW(C21)-3,FALSE)-$U21)</f>
        <v>0</v>
      </c>
      <c r="U21" s="58">
        <f>HLOOKUP(A_Stammdaten!$B$9,$V$4:$AB$304,ROW(C21)-3,FALSE)</f>
        <v>0</v>
      </c>
      <c r="V21" s="58">
        <f t="shared" si="1"/>
        <v>0</v>
      </c>
      <c r="W21" s="58">
        <f t="shared" si="2"/>
        <v>0</v>
      </c>
      <c r="X21" s="58">
        <f t="shared" si="3"/>
        <v>0</v>
      </c>
      <c r="Y21" s="58">
        <f t="shared" si="4"/>
        <v>0</v>
      </c>
      <c r="Z21" s="58">
        <f t="shared" si="5"/>
        <v>0</v>
      </c>
      <c r="AA21" s="58">
        <f t="shared" si="6"/>
        <v>0</v>
      </c>
      <c r="AB21" s="58">
        <f t="shared" si="7"/>
        <v>0</v>
      </c>
    </row>
    <row r="22" spans="1:28" s="15" customFormat="1" x14ac:dyDescent="0.25">
      <c r="A22" s="56"/>
      <c r="B22" s="45"/>
      <c r="C22" s="126"/>
      <c r="D22" s="47"/>
      <c r="E22" s="47"/>
      <c r="F22" s="47"/>
      <c r="G22" s="47"/>
      <c r="H22" s="60">
        <f t="shared" si="8"/>
        <v>0</v>
      </c>
      <c r="I22" s="45"/>
      <c r="J22" s="59">
        <f>IF(ISBLANK($B22),0,VLOOKUP($B22,Listen!$A$2:$C$44,2,FALSE))</f>
        <v>0</v>
      </c>
      <c r="K22" s="59">
        <f>IF(ISBLANK($B22),0,VLOOKUP($B22,Listen!$A$2:$C$44,3,FALSE))</f>
        <v>0</v>
      </c>
      <c r="L22" s="50">
        <f t="shared" si="9"/>
        <v>0</v>
      </c>
      <c r="M22" s="50">
        <f t="shared" si="28"/>
        <v>0</v>
      </c>
      <c r="N22" s="50">
        <f t="shared" si="29"/>
        <v>0</v>
      </c>
      <c r="O22" s="50">
        <f t="shared" ref="O22" si="31">N22</f>
        <v>0</v>
      </c>
      <c r="P22" s="50">
        <f t="shared" si="30"/>
        <v>0</v>
      </c>
      <c r="Q22" s="50">
        <f t="shared" si="11"/>
        <v>0</v>
      </c>
      <c r="R22" s="50">
        <f t="shared" si="12"/>
        <v>0</v>
      </c>
      <c r="S22" s="58">
        <f t="shared" si="13"/>
        <v>0</v>
      </c>
      <c r="T22" s="58">
        <f>IF(C22=A_Stammdaten!$B$9,$H22-D_SAV!$U22,HLOOKUP(A_Stammdaten!$B$9-1,$V$4:$AB$304,ROW(C22)-3,FALSE)-$U22)</f>
        <v>0</v>
      </c>
      <c r="U22" s="58">
        <f>HLOOKUP(A_Stammdaten!$B$9,$V$4:$AB$304,ROW(C22)-3,FALSE)</f>
        <v>0</v>
      </c>
      <c r="V22" s="58">
        <f t="shared" si="1"/>
        <v>0</v>
      </c>
      <c r="W22" s="58">
        <f t="shared" si="2"/>
        <v>0</v>
      </c>
      <c r="X22" s="58">
        <f t="shared" si="3"/>
        <v>0</v>
      </c>
      <c r="Y22" s="58">
        <f t="shared" si="4"/>
        <v>0</v>
      </c>
      <c r="Z22" s="58">
        <f t="shared" si="5"/>
        <v>0</v>
      </c>
      <c r="AA22" s="58">
        <f t="shared" si="6"/>
        <v>0</v>
      </c>
      <c r="AB22" s="58">
        <f t="shared" si="7"/>
        <v>0</v>
      </c>
    </row>
    <row r="23" spans="1:28" s="15" customFormat="1" x14ac:dyDescent="0.25">
      <c r="A23" s="56"/>
      <c r="B23" s="45"/>
      <c r="C23" s="126"/>
      <c r="D23" s="47"/>
      <c r="E23" s="47"/>
      <c r="F23" s="47"/>
      <c r="G23" s="47"/>
      <c r="H23" s="60">
        <f t="shared" si="8"/>
        <v>0</v>
      </c>
      <c r="I23" s="45"/>
      <c r="J23" s="59">
        <f>IF(ISBLANK($B23),0,VLOOKUP($B23,Listen!$A$2:$C$44,2,FALSE))</f>
        <v>0</v>
      </c>
      <c r="K23" s="59">
        <f>IF(ISBLANK($B23),0,VLOOKUP($B23,Listen!$A$2:$C$44,3,FALSE))</f>
        <v>0</v>
      </c>
      <c r="L23" s="50">
        <f t="shared" si="9"/>
        <v>0</v>
      </c>
      <c r="M23" s="50">
        <f t="shared" si="28"/>
        <v>0</v>
      </c>
      <c r="N23" s="50">
        <f t="shared" si="29"/>
        <v>0</v>
      </c>
      <c r="O23" s="50">
        <f t="shared" ref="O23" si="32">N23</f>
        <v>0</v>
      </c>
      <c r="P23" s="50">
        <f t="shared" si="30"/>
        <v>0</v>
      </c>
      <c r="Q23" s="50">
        <f t="shared" si="11"/>
        <v>0</v>
      </c>
      <c r="R23" s="50">
        <f t="shared" si="12"/>
        <v>0</v>
      </c>
      <c r="S23" s="58">
        <f t="shared" si="13"/>
        <v>0</v>
      </c>
      <c r="T23" s="58">
        <f>IF(C23=A_Stammdaten!$B$9,$H23-D_SAV!$U23,HLOOKUP(A_Stammdaten!$B$9-1,$V$4:$AB$304,ROW(C23)-3,FALSE)-$U23)</f>
        <v>0</v>
      </c>
      <c r="U23" s="58">
        <f>HLOOKUP(A_Stammdaten!$B$9,$V$4:$AB$304,ROW(C23)-3,FALSE)</f>
        <v>0</v>
      </c>
      <c r="V23" s="58">
        <f t="shared" si="1"/>
        <v>0</v>
      </c>
      <c r="W23" s="58">
        <f t="shared" si="2"/>
        <v>0</v>
      </c>
      <c r="X23" s="58">
        <f t="shared" si="3"/>
        <v>0</v>
      </c>
      <c r="Y23" s="58">
        <f t="shared" si="4"/>
        <v>0</v>
      </c>
      <c r="Z23" s="58">
        <f t="shared" si="5"/>
        <v>0</v>
      </c>
      <c r="AA23" s="58">
        <f t="shared" si="6"/>
        <v>0</v>
      </c>
      <c r="AB23" s="58">
        <f t="shared" si="7"/>
        <v>0</v>
      </c>
    </row>
    <row r="24" spans="1:28" s="15" customFormat="1" x14ac:dyDescent="0.25">
      <c r="A24" s="56"/>
      <c r="B24" s="45"/>
      <c r="C24" s="126"/>
      <c r="D24" s="47"/>
      <c r="E24" s="47"/>
      <c r="F24" s="47"/>
      <c r="G24" s="47"/>
      <c r="H24" s="60">
        <f t="shared" si="8"/>
        <v>0</v>
      </c>
      <c r="I24" s="45"/>
      <c r="J24" s="59">
        <f>IF(ISBLANK($B24),0,VLOOKUP($B24,Listen!$A$2:$C$44,2,FALSE))</f>
        <v>0</v>
      </c>
      <c r="K24" s="59">
        <f>IF(ISBLANK($B24),0,VLOOKUP($B24,Listen!$A$2:$C$44,3,FALSE))</f>
        <v>0</v>
      </c>
      <c r="L24" s="50">
        <f t="shared" si="9"/>
        <v>0</v>
      </c>
      <c r="M24" s="50">
        <f t="shared" si="28"/>
        <v>0</v>
      </c>
      <c r="N24" s="50">
        <f t="shared" si="29"/>
        <v>0</v>
      </c>
      <c r="O24" s="50">
        <f t="shared" ref="O24" si="33">N24</f>
        <v>0</v>
      </c>
      <c r="P24" s="50">
        <f t="shared" si="30"/>
        <v>0</v>
      </c>
      <c r="Q24" s="50">
        <f t="shared" si="11"/>
        <v>0</v>
      </c>
      <c r="R24" s="50">
        <f t="shared" si="12"/>
        <v>0</v>
      </c>
      <c r="S24" s="58">
        <f t="shared" si="13"/>
        <v>0</v>
      </c>
      <c r="T24" s="58">
        <f>IF(C24=A_Stammdaten!$B$9,$H24-D_SAV!$U24,HLOOKUP(A_Stammdaten!$B$9-1,$V$4:$AB$304,ROW(C24)-3,FALSE)-$U24)</f>
        <v>0</v>
      </c>
      <c r="U24" s="58">
        <f>HLOOKUP(A_Stammdaten!$B$9,$V$4:$AB$304,ROW(C24)-3,FALSE)</f>
        <v>0</v>
      </c>
      <c r="V24" s="58">
        <f t="shared" si="1"/>
        <v>0</v>
      </c>
      <c r="W24" s="58">
        <f t="shared" si="2"/>
        <v>0</v>
      </c>
      <c r="X24" s="58">
        <f t="shared" si="3"/>
        <v>0</v>
      </c>
      <c r="Y24" s="58">
        <f t="shared" si="4"/>
        <v>0</v>
      </c>
      <c r="Z24" s="58">
        <f t="shared" si="5"/>
        <v>0</v>
      </c>
      <c r="AA24" s="58">
        <f t="shared" si="6"/>
        <v>0</v>
      </c>
      <c r="AB24" s="58">
        <f t="shared" si="7"/>
        <v>0</v>
      </c>
    </row>
    <row r="25" spans="1:28" s="15" customFormat="1" x14ac:dyDescent="0.25">
      <c r="A25" s="56"/>
      <c r="B25" s="45"/>
      <c r="C25" s="126"/>
      <c r="D25" s="47"/>
      <c r="E25" s="47"/>
      <c r="F25" s="47"/>
      <c r="G25" s="47"/>
      <c r="H25" s="60">
        <f t="shared" si="8"/>
        <v>0</v>
      </c>
      <c r="I25" s="45"/>
      <c r="J25" s="59">
        <f>IF(ISBLANK($B25),0,VLOOKUP($B25,Listen!$A$2:$C$44,2,FALSE))</f>
        <v>0</v>
      </c>
      <c r="K25" s="59">
        <f>IF(ISBLANK($B25),0,VLOOKUP($B25,Listen!$A$2:$C$44,3,FALSE))</f>
        <v>0</v>
      </c>
      <c r="L25" s="50">
        <f t="shared" si="9"/>
        <v>0</v>
      </c>
      <c r="M25" s="50">
        <f t="shared" si="28"/>
        <v>0</v>
      </c>
      <c r="N25" s="50">
        <f t="shared" si="29"/>
        <v>0</v>
      </c>
      <c r="O25" s="50">
        <f t="shared" ref="O25" si="34">N25</f>
        <v>0</v>
      </c>
      <c r="P25" s="50">
        <f t="shared" si="30"/>
        <v>0</v>
      </c>
      <c r="Q25" s="50">
        <f t="shared" si="11"/>
        <v>0</v>
      </c>
      <c r="R25" s="50">
        <f t="shared" si="12"/>
        <v>0</v>
      </c>
      <c r="S25" s="58">
        <f t="shared" si="13"/>
        <v>0</v>
      </c>
      <c r="T25" s="58">
        <f>IF(C25=A_Stammdaten!$B$9,$H25-D_SAV!$U25,HLOOKUP(A_Stammdaten!$B$9-1,$V$4:$AB$304,ROW(C25)-3,FALSE)-$U25)</f>
        <v>0</v>
      </c>
      <c r="U25" s="58">
        <f>HLOOKUP(A_Stammdaten!$B$9,$V$4:$AB$304,ROW(C25)-3,FALSE)</f>
        <v>0</v>
      </c>
      <c r="V25" s="58">
        <f t="shared" si="1"/>
        <v>0</v>
      </c>
      <c r="W25" s="58">
        <f t="shared" si="2"/>
        <v>0</v>
      </c>
      <c r="X25" s="58">
        <f t="shared" si="3"/>
        <v>0</v>
      </c>
      <c r="Y25" s="58">
        <f t="shared" si="4"/>
        <v>0</v>
      </c>
      <c r="Z25" s="58">
        <f t="shared" si="5"/>
        <v>0</v>
      </c>
      <c r="AA25" s="58">
        <f t="shared" si="6"/>
        <v>0</v>
      </c>
      <c r="AB25" s="58">
        <f t="shared" si="7"/>
        <v>0</v>
      </c>
    </row>
    <row r="26" spans="1:28" s="15" customFormat="1" x14ac:dyDescent="0.25">
      <c r="A26" s="56"/>
      <c r="B26" s="45"/>
      <c r="C26" s="126"/>
      <c r="D26" s="47"/>
      <c r="E26" s="47"/>
      <c r="F26" s="47"/>
      <c r="G26" s="47"/>
      <c r="H26" s="60">
        <f t="shared" si="8"/>
        <v>0</v>
      </c>
      <c r="I26" s="45"/>
      <c r="J26" s="59">
        <f>IF(ISBLANK($B26),0,VLOOKUP($B26,Listen!$A$2:$C$44,2,FALSE))</f>
        <v>0</v>
      </c>
      <c r="K26" s="59">
        <f>IF(ISBLANK($B26),0,VLOOKUP($B26,Listen!$A$2:$C$44,3,FALSE))</f>
        <v>0</v>
      </c>
      <c r="L26" s="50">
        <f t="shared" si="9"/>
        <v>0</v>
      </c>
      <c r="M26" s="50">
        <f t="shared" si="28"/>
        <v>0</v>
      </c>
      <c r="N26" s="50">
        <f t="shared" si="29"/>
        <v>0</v>
      </c>
      <c r="O26" s="50">
        <f t="shared" ref="O26" si="35">N26</f>
        <v>0</v>
      </c>
      <c r="P26" s="50">
        <f t="shared" si="30"/>
        <v>0</v>
      </c>
      <c r="Q26" s="50">
        <f t="shared" si="11"/>
        <v>0</v>
      </c>
      <c r="R26" s="50">
        <f t="shared" si="12"/>
        <v>0</v>
      </c>
      <c r="S26" s="58">
        <f t="shared" si="13"/>
        <v>0</v>
      </c>
      <c r="T26" s="58">
        <f>IF(C26=A_Stammdaten!$B$9,$H26-D_SAV!$U26,HLOOKUP(A_Stammdaten!$B$9-1,$V$4:$AB$304,ROW(C26)-3,FALSE)-$U26)</f>
        <v>0</v>
      </c>
      <c r="U26" s="58">
        <f>HLOOKUP(A_Stammdaten!$B$9,$V$4:$AB$304,ROW(C26)-3,FALSE)</f>
        <v>0</v>
      </c>
      <c r="V26" s="58">
        <f t="shared" si="1"/>
        <v>0</v>
      </c>
      <c r="W26" s="58">
        <f t="shared" si="2"/>
        <v>0</v>
      </c>
      <c r="X26" s="58">
        <f t="shared" si="3"/>
        <v>0</v>
      </c>
      <c r="Y26" s="58">
        <f t="shared" si="4"/>
        <v>0</v>
      </c>
      <c r="Z26" s="58">
        <f t="shared" si="5"/>
        <v>0</v>
      </c>
      <c r="AA26" s="58">
        <f t="shared" si="6"/>
        <v>0</v>
      </c>
      <c r="AB26" s="58">
        <f t="shared" si="7"/>
        <v>0</v>
      </c>
    </row>
    <row r="27" spans="1:28" s="15" customFormat="1" x14ac:dyDescent="0.25">
      <c r="A27" s="56"/>
      <c r="B27" s="45"/>
      <c r="C27" s="126"/>
      <c r="D27" s="47"/>
      <c r="E27" s="47"/>
      <c r="F27" s="47"/>
      <c r="G27" s="47"/>
      <c r="H27" s="60">
        <f t="shared" si="8"/>
        <v>0</v>
      </c>
      <c r="I27" s="45"/>
      <c r="J27" s="59">
        <f>IF(ISBLANK($B27),0,VLOOKUP($B27,Listen!$A$2:$C$44,2,FALSE))</f>
        <v>0</v>
      </c>
      <c r="K27" s="59">
        <f>IF(ISBLANK($B27),0,VLOOKUP($B27,Listen!$A$2:$C$44,3,FALSE))</f>
        <v>0</v>
      </c>
      <c r="L27" s="50">
        <f t="shared" si="9"/>
        <v>0</v>
      </c>
      <c r="M27" s="50">
        <f t="shared" si="28"/>
        <v>0</v>
      </c>
      <c r="N27" s="50">
        <f t="shared" si="29"/>
        <v>0</v>
      </c>
      <c r="O27" s="50">
        <f t="shared" ref="O27" si="36">N27</f>
        <v>0</v>
      </c>
      <c r="P27" s="50">
        <f t="shared" si="30"/>
        <v>0</v>
      </c>
      <c r="Q27" s="50">
        <f t="shared" si="11"/>
        <v>0</v>
      </c>
      <c r="R27" s="50">
        <f t="shared" si="12"/>
        <v>0</v>
      </c>
      <c r="S27" s="58">
        <f t="shared" si="13"/>
        <v>0</v>
      </c>
      <c r="T27" s="58">
        <f>IF(C27=A_Stammdaten!$B$9,$H27-D_SAV!$U27,HLOOKUP(A_Stammdaten!$B$9-1,$V$4:$AB$304,ROW(C27)-3,FALSE)-$U27)</f>
        <v>0</v>
      </c>
      <c r="U27" s="58">
        <f>HLOOKUP(A_Stammdaten!$B$9,$V$4:$AB$304,ROW(C27)-3,FALSE)</f>
        <v>0</v>
      </c>
      <c r="V27" s="58">
        <f t="shared" si="1"/>
        <v>0</v>
      </c>
      <c r="W27" s="58">
        <f t="shared" si="2"/>
        <v>0</v>
      </c>
      <c r="X27" s="58">
        <f t="shared" si="3"/>
        <v>0</v>
      </c>
      <c r="Y27" s="58">
        <f t="shared" si="4"/>
        <v>0</v>
      </c>
      <c r="Z27" s="58">
        <f t="shared" si="5"/>
        <v>0</v>
      </c>
      <c r="AA27" s="58">
        <f t="shared" si="6"/>
        <v>0</v>
      </c>
      <c r="AB27" s="58">
        <f t="shared" si="7"/>
        <v>0</v>
      </c>
    </row>
    <row r="28" spans="1:28" s="15" customFormat="1" x14ac:dyDescent="0.25">
      <c r="A28" s="56"/>
      <c r="B28" s="45"/>
      <c r="C28" s="126"/>
      <c r="D28" s="47"/>
      <c r="E28" s="47"/>
      <c r="F28" s="47"/>
      <c r="G28" s="47"/>
      <c r="H28" s="60">
        <f t="shared" si="8"/>
        <v>0</v>
      </c>
      <c r="I28" s="45"/>
      <c r="J28" s="59">
        <f>IF(ISBLANK($B28),0,VLOOKUP($B28,Listen!$A$2:$C$44,2,FALSE))</f>
        <v>0</v>
      </c>
      <c r="K28" s="59">
        <f>IF(ISBLANK($B28),0,VLOOKUP($B28,Listen!$A$2:$C$44,3,FALSE))</f>
        <v>0</v>
      </c>
      <c r="L28" s="50">
        <f t="shared" si="9"/>
        <v>0</v>
      </c>
      <c r="M28" s="50">
        <f t="shared" si="28"/>
        <v>0</v>
      </c>
      <c r="N28" s="50">
        <f t="shared" si="29"/>
        <v>0</v>
      </c>
      <c r="O28" s="50">
        <f t="shared" ref="O28" si="37">N28</f>
        <v>0</v>
      </c>
      <c r="P28" s="50">
        <f t="shared" si="30"/>
        <v>0</v>
      </c>
      <c r="Q28" s="50">
        <f t="shared" si="11"/>
        <v>0</v>
      </c>
      <c r="R28" s="50">
        <f t="shared" si="12"/>
        <v>0</v>
      </c>
      <c r="S28" s="58">
        <f t="shared" si="13"/>
        <v>0</v>
      </c>
      <c r="T28" s="58">
        <f>IF(C28=A_Stammdaten!$B$9,$H28-D_SAV!$U28,HLOOKUP(A_Stammdaten!$B$9-1,$V$4:$AB$304,ROW(C28)-3,FALSE)-$U28)</f>
        <v>0</v>
      </c>
      <c r="U28" s="58">
        <f>HLOOKUP(A_Stammdaten!$B$9,$V$4:$AB$304,ROW(C28)-3,FALSE)</f>
        <v>0</v>
      </c>
      <c r="V28" s="58">
        <f t="shared" si="1"/>
        <v>0</v>
      </c>
      <c r="W28" s="58">
        <f t="shared" si="2"/>
        <v>0</v>
      </c>
      <c r="X28" s="58">
        <f t="shared" si="3"/>
        <v>0</v>
      </c>
      <c r="Y28" s="58">
        <f t="shared" si="4"/>
        <v>0</v>
      </c>
      <c r="Z28" s="58">
        <f t="shared" si="5"/>
        <v>0</v>
      </c>
      <c r="AA28" s="58">
        <f t="shared" si="6"/>
        <v>0</v>
      </c>
      <c r="AB28" s="58">
        <f t="shared" si="7"/>
        <v>0</v>
      </c>
    </row>
    <row r="29" spans="1:28" s="15" customFormat="1" x14ac:dyDescent="0.25">
      <c r="A29" s="56"/>
      <c r="B29" s="45"/>
      <c r="C29" s="126"/>
      <c r="D29" s="47"/>
      <c r="E29" s="47"/>
      <c r="F29" s="47"/>
      <c r="G29" s="47"/>
      <c r="H29" s="60">
        <f t="shared" si="8"/>
        <v>0</v>
      </c>
      <c r="I29" s="45"/>
      <c r="J29" s="59">
        <f>IF(ISBLANK($B29),0,VLOOKUP($B29,Listen!$A$2:$C$44,2,FALSE))</f>
        <v>0</v>
      </c>
      <c r="K29" s="59">
        <f>IF(ISBLANK($B29),0,VLOOKUP($B29,Listen!$A$2:$C$44,3,FALSE))</f>
        <v>0</v>
      </c>
      <c r="L29" s="50">
        <f t="shared" si="9"/>
        <v>0</v>
      </c>
      <c r="M29" s="50">
        <f t="shared" si="28"/>
        <v>0</v>
      </c>
      <c r="N29" s="50">
        <f t="shared" si="29"/>
        <v>0</v>
      </c>
      <c r="O29" s="50">
        <f t="shared" ref="O29" si="38">N29</f>
        <v>0</v>
      </c>
      <c r="P29" s="50">
        <f t="shared" si="30"/>
        <v>0</v>
      </c>
      <c r="Q29" s="50">
        <f t="shared" si="11"/>
        <v>0</v>
      </c>
      <c r="R29" s="50">
        <f t="shared" si="12"/>
        <v>0</v>
      </c>
      <c r="S29" s="58">
        <f t="shared" si="13"/>
        <v>0</v>
      </c>
      <c r="T29" s="58">
        <f>IF(C29=A_Stammdaten!$B$9,$H29-D_SAV!$U29,HLOOKUP(A_Stammdaten!$B$9-1,$V$4:$AB$304,ROW(C29)-3,FALSE)-$U29)</f>
        <v>0</v>
      </c>
      <c r="U29" s="58">
        <f>HLOOKUP(A_Stammdaten!$B$9,$V$4:$AB$304,ROW(C29)-3,FALSE)</f>
        <v>0</v>
      </c>
      <c r="V29" s="58">
        <f t="shared" si="1"/>
        <v>0</v>
      </c>
      <c r="W29" s="58">
        <f t="shared" si="2"/>
        <v>0</v>
      </c>
      <c r="X29" s="58">
        <f t="shared" si="3"/>
        <v>0</v>
      </c>
      <c r="Y29" s="58">
        <f t="shared" si="4"/>
        <v>0</v>
      </c>
      <c r="Z29" s="58">
        <f t="shared" si="5"/>
        <v>0</v>
      </c>
      <c r="AA29" s="58">
        <f t="shared" si="6"/>
        <v>0</v>
      </c>
      <c r="AB29" s="58">
        <f t="shared" si="7"/>
        <v>0</v>
      </c>
    </row>
    <row r="30" spans="1:28" s="15" customFormat="1" x14ac:dyDescent="0.25">
      <c r="A30" s="56"/>
      <c r="B30" s="45"/>
      <c r="C30" s="126"/>
      <c r="D30" s="47"/>
      <c r="E30" s="47"/>
      <c r="F30" s="47"/>
      <c r="G30" s="47"/>
      <c r="H30" s="60">
        <f t="shared" si="8"/>
        <v>0</v>
      </c>
      <c r="I30" s="45"/>
      <c r="J30" s="59">
        <f>IF(ISBLANK($B30),0,VLOOKUP($B30,Listen!$A$2:$C$44,2,FALSE))</f>
        <v>0</v>
      </c>
      <c r="K30" s="59">
        <f>IF(ISBLANK($B30),0,VLOOKUP($B30,Listen!$A$2:$C$44,3,FALSE))</f>
        <v>0</v>
      </c>
      <c r="L30" s="50">
        <f t="shared" si="9"/>
        <v>0</v>
      </c>
      <c r="M30" s="50">
        <f t="shared" si="28"/>
        <v>0</v>
      </c>
      <c r="N30" s="50">
        <f t="shared" si="29"/>
        <v>0</v>
      </c>
      <c r="O30" s="50">
        <f t="shared" ref="O30" si="39">N30</f>
        <v>0</v>
      </c>
      <c r="P30" s="50">
        <f t="shared" si="30"/>
        <v>0</v>
      </c>
      <c r="Q30" s="50">
        <f t="shared" si="11"/>
        <v>0</v>
      </c>
      <c r="R30" s="50">
        <f t="shared" si="12"/>
        <v>0</v>
      </c>
      <c r="S30" s="58">
        <f t="shared" si="13"/>
        <v>0</v>
      </c>
      <c r="T30" s="58">
        <f>IF(C30=A_Stammdaten!$B$9,$H30-D_SAV!$U30,HLOOKUP(A_Stammdaten!$B$9-1,$V$4:$AB$304,ROW(C30)-3,FALSE)-$U30)</f>
        <v>0</v>
      </c>
      <c r="U30" s="58">
        <f>HLOOKUP(A_Stammdaten!$B$9,$V$4:$AB$304,ROW(C30)-3,FALSE)</f>
        <v>0</v>
      </c>
      <c r="V30" s="58">
        <f t="shared" si="1"/>
        <v>0</v>
      </c>
      <c r="W30" s="58">
        <f t="shared" si="2"/>
        <v>0</v>
      </c>
      <c r="X30" s="58">
        <f t="shared" si="3"/>
        <v>0</v>
      </c>
      <c r="Y30" s="58">
        <f t="shared" si="4"/>
        <v>0</v>
      </c>
      <c r="Z30" s="58">
        <f t="shared" si="5"/>
        <v>0</v>
      </c>
      <c r="AA30" s="58">
        <f t="shared" si="6"/>
        <v>0</v>
      </c>
      <c r="AB30" s="58">
        <f t="shared" si="7"/>
        <v>0</v>
      </c>
    </row>
    <row r="31" spans="1:28" s="15" customFormat="1" x14ac:dyDescent="0.25">
      <c r="A31" s="56"/>
      <c r="B31" s="45"/>
      <c r="C31" s="126"/>
      <c r="D31" s="47"/>
      <c r="E31" s="47"/>
      <c r="F31" s="47"/>
      <c r="G31" s="47"/>
      <c r="H31" s="60">
        <f t="shared" si="8"/>
        <v>0</v>
      </c>
      <c r="I31" s="45"/>
      <c r="J31" s="59">
        <f>IF(ISBLANK($B31),0,VLOOKUP($B31,Listen!$A$2:$C$44,2,FALSE))</f>
        <v>0</v>
      </c>
      <c r="K31" s="59">
        <f>IF(ISBLANK($B31),0,VLOOKUP($B31,Listen!$A$2:$C$44,3,FALSE))</f>
        <v>0</v>
      </c>
      <c r="L31" s="50">
        <f t="shared" si="9"/>
        <v>0</v>
      </c>
      <c r="M31" s="50">
        <f t="shared" si="28"/>
        <v>0</v>
      </c>
      <c r="N31" s="50">
        <f t="shared" si="29"/>
        <v>0</v>
      </c>
      <c r="O31" s="50">
        <f t="shared" ref="O31" si="40">N31</f>
        <v>0</v>
      </c>
      <c r="P31" s="50">
        <f t="shared" si="30"/>
        <v>0</v>
      </c>
      <c r="Q31" s="50">
        <f t="shared" si="11"/>
        <v>0</v>
      </c>
      <c r="R31" s="50">
        <f t="shared" si="12"/>
        <v>0</v>
      </c>
      <c r="S31" s="58">
        <f t="shared" si="13"/>
        <v>0</v>
      </c>
      <c r="T31" s="58">
        <f>IF(C31=A_Stammdaten!$B$9,$H31-D_SAV!$U31,HLOOKUP(A_Stammdaten!$B$9-1,$V$4:$AB$304,ROW(C31)-3,FALSE)-$U31)</f>
        <v>0</v>
      </c>
      <c r="U31" s="58">
        <f>HLOOKUP(A_Stammdaten!$B$9,$V$4:$AB$304,ROW(C31)-3,FALSE)</f>
        <v>0</v>
      </c>
      <c r="V31" s="58">
        <f t="shared" si="1"/>
        <v>0</v>
      </c>
      <c r="W31" s="58">
        <f t="shared" si="2"/>
        <v>0</v>
      </c>
      <c r="X31" s="58">
        <f t="shared" si="3"/>
        <v>0</v>
      </c>
      <c r="Y31" s="58">
        <f t="shared" si="4"/>
        <v>0</v>
      </c>
      <c r="Z31" s="58">
        <f t="shared" si="5"/>
        <v>0</v>
      </c>
      <c r="AA31" s="58">
        <f t="shared" si="6"/>
        <v>0</v>
      </c>
      <c r="AB31" s="58">
        <f t="shared" si="7"/>
        <v>0</v>
      </c>
    </row>
    <row r="32" spans="1:28" s="15" customFormat="1" x14ac:dyDescent="0.25">
      <c r="A32" s="56"/>
      <c r="B32" s="45"/>
      <c r="C32" s="126"/>
      <c r="D32" s="47"/>
      <c r="E32" s="47"/>
      <c r="F32" s="47"/>
      <c r="G32" s="47"/>
      <c r="H32" s="60">
        <f t="shared" si="8"/>
        <v>0</v>
      </c>
      <c r="I32" s="45"/>
      <c r="J32" s="59">
        <f>IF(ISBLANK($B32),0,VLOOKUP($B32,Listen!$A$2:$C$44,2,FALSE))</f>
        <v>0</v>
      </c>
      <c r="K32" s="59">
        <f>IF(ISBLANK($B32),0,VLOOKUP($B32,Listen!$A$2:$C$44,3,FALSE))</f>
        <v>0</v>
      </c>
      <c r="L32" s="50">
        <f t="shared" si="9"/>
        <v>0</v>
      </c>
      <c r="M32" s="50">
        <f t="shared" si="28"/>
        <v>0</v>
      </c>
      <c r="N32" s="50">
        <f t="shared" si="29"/>
        <v>0</v>
      </c>
      <c r="O32" s="50">
        <f t="shared" ref="O32" si="41">N32</f>
        <v>0</v>
      </c>
      <c r="P32" s="50">
        <f t="shared" si="30"/>
        <v>0</v>
      </c>
      <c r="Q32" s="50">
        <f t="shared" si="11"/>
        <v>0</v>
      </c>
      <c r="R32" s="50">
        <f t="shared" si="12"/>
        <v>0</v>
      </c>
      <c r="S32" s="58">
        <f t="shared" si="13"/>
        <v>0</v>
      </c>
      <c r="T32" s="58">
        <f>IF(C32=A_Stammdaten!$B$9,$H32-D_SAV!$U32,HLOOKUP(A_Stammdaten!$B$9-1,$V$4:$AB$304,ROW(C32)-3,FALSE)-$U32)</f>
        <v>0</v>
      </c>
      <c r="U32" s="58">
        <f>HLOOKUP(A_Stammdaten!$B$9,$V$4:$AB$304,ROW(C32)-3,FALSE)</f>
        <v>0</v>
      </c>
      <c r="V32" s="58">
        <f t="shared" si="1"/>
        <v>0</v>
      </c>
      <c r="W32" s="58">
        <f t="shared" si="2"/>
        <v>0</v>
      </c>
      <c r="X32" s="58">
        <f t="shared" si="3"/>
        <v>0</v>
      </c>
      <c r="Y32" s="58">
        <f t="shared" si="4"/>
        <v>0</v>
      </c>
      <c r="Z32" s="58">
        <f t="shared" si="5"/>
        <v>0</v>
      </c>
      <c r="AA32" s="58">
        <f t="shared" si="6"/>
        <v>0</v>
      </c>
      <c r="AB32" s="58">
        <f t="shared" si="7"/>
        <v>0</v>
      </c>
    </row>
    <row r="33" spans="1:28" s="15" customFormat="1" x14ac:dyDescent="0.25">
      <c r="A33" s="56"/>
      <c r="B33" s="45"/>
      <c r="C33" s="126"/>
      <c r="D33" s="47"/>
      <c r="E33" s="47"/>
      <c r="F33" s="47"/>
      <c r="G33" s="47"/>
      <c r="H33" s="60">
        <f t="shared" si="8"/>
        <v>0</v>
      </c>
      <c r="I33" s="45"/>
      <c r="J33" s="59">
        <f>IF(ISBLANK($B33),0,VLOOKUP($B33,Listen!$A$2:$C$44,2,FALSE))</f>
        <v>0</v>
      </c>
      <c r="K33" s="59">
        <f>IF(ISBLANK($B33),0,VLOOKUP($B33,Listen!$A$2:$C$44,3,FALSE))</f>
        <v>0</v>
      </c>
      <c r="L33" s="50">
        <f t="shared" si="9"/>
        <v>0</v>
      </c>
      <c r="M33" s="50">
        <f t="shared" si="28"/>
        <v>0</v>
      </c>
      <c r="N33" s="50">
        <f t="shared" si="29"/>
        <v>0</v>
      </c>
      <c r="O33" s="50">
        <f t="shared" ref="O33" si="42">N33</f>
        <v>0</v>
      </c>
      <c r="P33" s="50">
        <f t="shared" si="30"/>
        <v>0</v>
      </c>
      <c r="Q33" s="50">
        <f t="shared" si="11"/>
        <v>0</v>
      </c>
      <c r="R33" s="50">
        <f t="shared" si="12"/>
        <v>0</v>
      </c>
      <c r="S33" s="58">
        <f t="shared" si="13"/>
        <v>0</v>
      </c>
      <c r="T33" s="58">
        <f>IF(C33=A_Stammdaten!$B$9,$H33-D_SAV!$U33,HLOOKUP(A_Stammdaten!$B$9-1,$V$4:$AB$304,ROW(C33)-3,FALSE)-$U33)</f>
        <v>0</v>
      </c>
      <c r="U33" s="58">
        <f>HLOOKUP(A_Stammdaten!$B$9,$V$4:$AB$304,ROW(C33)-3,FALSE)</f>
        <v>0</v>
      </c>
      <c r="V33" s="58">
        <f t="shared" si="1"/>
        <v>0</v>
      </c>
      <c r="W33" s="58">
        <f t="shared" si="2"/>
        <v>0</v>
      </c>
      <c r="X33" s="58">
        <f t="shared" si="3"/>
        <v>0</v>
      </c>
      <c r="Y33" s="58">
        <f t="shared" si="4"/>
        <v>0</v>
      </c>
      <c r="Z33" s="58">
        <f t="shared" si="5"/>
        <v>0</v>
      </c>
      <c r="AA33" s="58">
        <f t="shared" si="6"/>
        <v>0</v>
      </c>
      <c r="AB33" s="58">
        <f t="shared" si="7"/>
        <v>0</v>
      </c>
    </row>
    <row r="34" spans="1:28" s="15" customFormat="1" x14ac:dyDescent="0.25">
      <c r="A34" s="56"/>
      <c r="B34" s="45"/>
      <c r="C34" s="126"/>
      <c r="D34" s="47"/>
      <c r="E34" s="47"/>
      <c r="F34" s="47"/>
      <c r="G34" s="47"/>
      <c r="H34" s="60">
        <f t="shared" si="8"/>
        <v>0</v>
      </c>
      <c r="I34" s="45"/>
      <c r="J34" s="59">
        <f>IF(ISBLANK($B34),0,VLOOKUP($B34,Listen!$A$2:$C$44,2,FALSE))</f>
        <v>0</v>
      </c>
      <c r="K34" s="59">
        <f>IF(ISBLANK($B34),0,VLOOKUP($B34,Listen!$A$2:$C$44,3,FALSE))</f>
        <v>0</v>
      </c>
      <c r="L34" s="50">
        <f t="shared" si="9"/>
        <v>0</v>
      </c>
      <c r="M34" s="50">
        <f t="shared" si="28"/>
        <v>0</v>
      </c>
      <c r="N34" s="50">
        <f t="shared" si="29"/>
        <v>0</v>
      </c>
      <c r="O34" s="50">
        <f t="shared" ref="O34" si="43">N34</f>
        <v>0</v>
      </c>
      <c r="P34" s="50">
        <f t="shared" si="30"/>
        <v>0</v>
      </c>
      <c r="Q34" s="50">
        <f t="shared" si="11"/>
        <v>0</v>
      </c>
      <c r="R34" s="50">
        <f t="shared" si="12"/>
        <v>0</v>
      </c>
      <c r="S34" s="58">
        <f t="shared" si="13"/>
        <v>0</v>
      </c>
      <c r="T34" s="58">
        <f>IF(C34=A_Stammdaten!$B$9,$H34-D_SAV!$U34,HLOOKUP(A_Stammdaten!$B$9-1,$V$4:$AB$304,ROW(C34)-3,FALSE)-$U34)</f>
        <v>0</v>
      </c>
      <c r="U34" s="58">
        <f>HLOOKUP(A_Stammdaten!$B$9,$V$4:$AB$304,ROW(C34)-3,FALSE)</f>
        <v>0</v>
      </c>
      <c r="V34" s="58">
        <f t="shared" si="1"/>
        <v>0</v>
      </c>
      <c r="W34" s="58">
        <f t="shared" si="2"/>
        <v>0</v>
      </c>
      <c r="X34" s="58">
        <f t="shared" si="3"/>
        <v>0</v>
      </c>
      <c r="Y34" s="58">
        <f t="shared" si="4"/>
        <v>0</v>
      </c>
      <c r="Z34" s="58">
        <f t="shared" si="5"/>
        <v>0</v>
      </c>
      <c r="AA34" s="58">
        <f t="shared" si="6"/>
        <v>0</v>
      </c>
      <c r="AB34" s="58">
        <f t="shared" si="7"/>
        <v>0</v>
      </c>
    </row>
    <row r="35" spans="1:28" s="15" customFormat="1" x14ac:dyDescent="0.25">
      <c r="A35" s="56"/>
      <c r="B35" s="45"/>
      <c r="C35" s="126"/>
      <c r="D35" s="47"/>
      <c r="E35" s="47"/>
      <c r="F35" s="47"/>
      <c r="G35" s="47"/>
      <c r="H35" s="60">
        <f t="shared" si="8"/>
        <v>0</v>
      </c>
      <c r="I35" s="45"/>
      <c r="J35" s="59">
        <f>IF(ISBLANK($B35),0,VLOOKUP($B35,Listen!$A$2:$C$44,2,FALSE))</f>
        <v>0</v>
      </c>
      <c r="K35" s="59">
        <f>IF(ISBLANK($B35),0,VLOOKUP($B35,Listen!$A$2:$C$44,3,FALSE))</f>
        <v>0</v>
      </c>
      <c r="L35" s="50">
        <f t="shared" si="9"/>
        <v>0</v>
      </c>
      <c r="M35" s="50">
        <f t="shared" si="28"/>
        <v>0</v>
      </c>
      <c r="N35" s="50">
        <f t="shared" si="29"/>
        <v>0</v>
      </c>
      <c r="O35" s="50">
        <f t="shared" ref="O35" si="44">N35</f>
        <v>0</v>
      </c>
      <c r="P35" s="50">
        <f t="shared" si="30"/>
        <v>0</v>
      </c>
      <c r="Q35" s="50">
        <f t="shared" si="11"/>
        <v>0</v>
      </c>
      <c r="R35" s="50">
        <f t="shared" si="12"/>
        <v>0</v>
      </c>
      <c r="S35" s="58">
        <f t="shared" ref="S35:S98" si="45">U35+T35</f>
        <v>0</v>
      </c>
      <c r="T35" s="58">
        <f>IF(C35=A_Stammdaten!$B$9,$H35-D_SAV!$U35,HLOOKUP(A_Stammdaten!$B$9-1,$V$4:$AB$304,ROW(C35)-3,FALSE)-$U35)</f>
        <v>0</v>
      </c>
      <c r="U35" s="58">
        <f>HLOOKUP(A_Stammdaten!$B$9,$V$4:$AB$304,ROW(C35)-3,FALSE)</f>
        <v>0</v>
      </c>
      <c r="V35" s="58">
        <f t="shared" si="1"/>
        <v>0</v>
      </c>
      <c r="W35" s="58">
        <f t="shared" si="2"/>
        <v>0</v>
      </c>
      <c r="X35" s="58">
        <f t="shared" si="3"/>
        <v>0</v>
      </c>
      <c r="Y35" s="58">
        <f t="shared" si="4"/>
        <v>0</v>
      </c>
      <c r="Z35" s="58">
        <f t="shared" si="5"/>
        <v>0</v>
      </c>
      <c r="AA35" s="58">
        <f t="shared" si="6"/>
        <v>0</v>
      </c>
      <c r="AB35" s="58">
        <f t="shared" si="7"/>
        <v>0</v>
      </c>
    </row>
    <row r="36" spans="1:28" s="15" customFormat="1" x14ac:dyDescent="0.25">
      <c r="A36" s="56"/>
      <c r="B36" s="45"/>
      <c r="C36" s="126"/>
      <c r="D36" s="47"/>
      <c r="E36" s="47"/>
      <c r="F36" s="47"/>
      <c r="G36" s="47"/>
      <c r="H36" s="60">
        <f t="shared" si="8"/>
        <v>0</v>
      </c>
      <c r="I36" s="45"/>
      <c r="J36" s="59">
        <f>IF(ISBLANK($B36),0,VLOOKUP($B36,Listen!$A$2:$C$44,2,FALSE))</f>
        <v>0</v>
      </c>
      <c r="K36" s="59">
        <f>IF(ISBLANK($B36),0,VLOOKUP($B36,Listen!$A$2:$C$44,3,FALSE))</f>
        <v>0</v>
      </c>
      <c r="L36" s="50">
        <f t="shared" si="9"/>
        <v>0</v>
      </c>
      <c r="M36" s="50">
        <f t="shared" si="28"/>
        <v>0</v>
      </c>
      <c r="N36" s="50">
        <f t="shared" si="29"/>
        <v>0</v>
      </c>
      <c r="O36" s="50">
        <f t="shared" ref="O36" si="46">N36</f>
        <v>0</v>
      </c>
      <c r="P36" s="50">
        <f t="shared" si="30"/>
        <v>0</v>
      </c>
      <c r="Q36" s="50">
        <f t="shared" si="11"/>
        <v>0</v>
      </c>
      <c r="R36" s="50">
        <f t="shared" si="12"/>
        <v>0</v>
      </c>
      <c r="S36" s="58">
        <f t="shared" si="45"/>
        <v>0</v>
      </c>
      <c r="T36" s="58">
        <f>IF(C36=A_Stammdaten!$B$9,$H36-D_SAV!$U36,HLOOKUP(A_Stammdaten!$B$9-1,$V$4:$AB$304,ROW(C36)-3,FALSE)-$U36)</f>
        <v>0</v>
      </c>
      <c r="U36" s="58">
        <f>HLOOKUP(A_Stammdaten!$B$9,$V$4:$AB$304,ROW(C36)-3,FALSE)</f>
        <v>0</v>
      </c>
      <c r="V36" s="58">
        <f t="shared" si="1"/>
        <v>0</v>
      </c>
      <c r="W36" s="58">
        <f t="shared" si="2"/>
        <v>0</v>
      </c>
      <c r="X36" s="58">
        <f t="shared" si="3"/>
        <v>0</v>
      </c>
      <c r="Y36" s="58">
        <f t="shared" si="4"/>
        <v>0</v>
      </c>
      <c r="Z36" s="58">
        <f t="shared" si="5"/>
        <v>0</v>
      </c>
      <c r="AA36" s="58">
        <f t="shared" si="6"/>
        <v>0</v>
      </c>
      <c r="AB36" s="58">
        <f t="shared" si="7"/>
        <v>0</v>
      </c>
    </row>
    <row r="37" spans="1:28" s="15" customFormat="1" x14ac:dyDescent="0.25">
      <c r="A37" s="56"/>
      <c r="B37" s="45"/>
      <c r="C37" s="126"/>
      <c r="D37" s="47"/>
      <c r="E37" s="47"/>
      <c r="F37" s="47"/>
      <c r="G37" s="47"/>
      <c r="H37" s="60">
        <f t="shared" si="8"/>
        <v>0</v>
      </c>
      <c r="I37" s="45"/>
      <c r="J37" s="59">
        <f>IF(ISBLANK($B37),0,VLOOKUP($B37,Listen!$A$2:$C$44,2,FALSE))</f>
        <v>0</v>
      </c>
      <c r="K37" s="59">
        <f>IF(ISBLANK($B37),0,VLOOKUP($B37,Listen!$A$2:$C$44,3,FALSE))</f>
        <v>0</v>
      </c>
      <c r="L37" s="50">
        <f t="shared" si="9"/>
        <v>0</v>
      </c>
      <c r="M37" s="50">
        <f t="shared" si="28"/>
        <v>0</v>
      </c>
      <c r="N37" s="50">
        <f t="shared" si="29"/>
        <v>0</v>
      </c>
      <c r="O37" s="50">
        <f t="shared" ref="O37:P52" si="47">N37</f>
        <v>0</v>
      </c>
      <c r="P37" s="50">
        <f t="shared" si="47"/>
        <v>0</v>
      </c>
      <c r="Q37" s="50">
        <f t="shared" si="11"/>
        <v>0</v>
      </c>
      <c r="R37" s="50">
        <f t="shared" si="12"/>
        <v>0</v>
      </c>
      <c r="S37" s="58">
        <f t="shared" si="45"/>
        <v>0</v>
      </c>
      <c r="T37" s="58">
        <f>IF(C37=A_Stammdaten!$B$9,$H37-D_SAV!$U37,HLOOKUP(A_Stammdaten!$B$9-1,$V$4:$AB$304,ROW(C37)-3,FALSE)-$U37)</f>
        <v>0</v>
      </c>
      <c r="U37" s="58">
        <f>HLOOKUP(A_Stammdaten!$B$9,$V$4:$AB$304,ROW(C37)-3,FALSE)</f>
        <v>0</v>
      </c>
      <c r="V37" s="58">
        <f t="shared" si="1"/>
        <v>0</v>
      </c>
      <c r="W37" s="58">
        <f t="shared" si="2"/>
        <v>0</v>
      </c>
      <c r="X37" s="58">
        <f t="shared" si="3"/>
        <v>0</v>
      </c>
      <c r="Y37" s="58">
        <f t="shared" si="4"/>
        <v>0</v>
      </c>
      <c r="Z37" s="58">
        <f t="shared" si="5"/>
        <v>0</v>
      </c>
      <c r="AA37" s="58">
        <f t="shared" si="6"/>
        <v>0</v>
      </c>
      <c r="AB37" s="58">
        <f t="shared" si="7"/>
        <v>0</v>
      </c>
    </row>
    <row r="38" spans="1:28" s="15" customFormat="1" x14ac:dyDescent="0.25">
      <c r="A38" s="56"/>
      <c r="B38" s="45"/>
      <c r="C38" s="126"/>
      <c r="D38" s="47"/>
      <c r="E38" s="47"/>
      <c r="F38" s="47"/>
      <c r="G38" s="47"/>
      <c r="H38" s="60">
        <f t="shared" si="8"/>
        <v>0</v>
      </c>
      <c r="I38" s="45"/>
      <c r="J38" s="59">
        <f>IF(ISBLANK($B38),0,VLOOKUP($B38,Listen!$A$2:$C$44,2,FALSE))</f>
        <v>0</v>
      </c>
      <c r="K38" s="59">
        <f>IF(ISBLANK($B38),0,VLOOKUP($B38,Listen!$A$2:$C$44,3,FALSE))</f>
        <v>0</v>
      </c>
      <c r="L38" s="50">
        <f t="shared" si="9"/>
        <v>0</v>
      </c>
      <c r="M38" s="50">
        <f t="shared" si="28"/>
        <v>0</v>
      </c>
      <c r="N38" s="50">
        <f t="shared" si="29"/>
        <v>0</v>
      </c>
      <c r="O38" s="50">
        <f t="shared" ref="O38" si="48">N38</f>
        <v>0</v>
      </c>
      <c r="P38" s="50">
        <f t="shared" si="47"/>
        <v>0</v>
      </c>
      <c r="Q38" s="50">
        <f t="shared" si="11"/>
        <v>0</v>
      </c>
      <c r="R38" s="50">
        <f t="shared" si="12"/>
        <v>0</v>
      </c>
      <c r="S38" s="58">
        <f t="shared" si="45"/>
        <v>0</v>
      </c>
      <c r="T38" s="58">
        <f>IF(C38=A_Stammdaten!$B$9,$H38-D_SAV!$U38,HLOOKUP(A_Stammdaten!$B$9-1,$V$4:$AB$304,ROW(C38)-3,FALSE)-$U38)</f>
        <v>0</v>
      </c>
      <c r="U38" s="58">
        <f>HLOOKUP(A_Stammdaten!$B$9,$V$4:$AB$304,ROW(C38)-3,FALSE)</f>
        <v>0</v>
      </c>
      <c r="V38" s="58">
        <f t="shared" si="1"/>
        <v>0</v>
      </c>
      <c r="W38" s="58">
        <f t="shared" si="2"/>
        <v>0</v>
      </c>
      <c r="X38" s="58">
        <f t="shared" si="3"/>
        <v>0</v>
      </c>
      <c r="Y38" s="58">
        <f t="shared" si="4"/>
        <v>0</v>
      </c>
      <c r="Z38" s="58">
        <f t="shared" si="5"/>
        <v>0</v>
      </c>
      <c r="AA38" s="58">
        <f t="shared" si="6"/>
        <v>0</v>
      </c>
      <c r="AB38" s="58">
        <f t="shared" si="7"/>
        <v>0</v>
      </c>
    </row>
    <row r="39" spans="1:28" s="15" customFormat="1" x14ac:dyDescent="0.25">
      <c r="A39" s="56"/>
      <c r="B39" s="45"/>
      <c r="C39" s="126"/>
      <c r="D39" s="47"/>
      <c r="E39" s="47"/>
      <c r="F39" s="47"/>
      <c r="G39" s="47"/>
      <c r="H39" s="60">
        <f t="shared" si="8"/>
        <v>0</v>
      </c>
      <c r="I39" s="45"/>
      <c r="J39" s="59">
        <f>IF(ISBLANK($B39),0,VLOOKUP($B39,Listen!$A$2:$C$44,2,FALSE))</f>
        <v>0</v>
      </c>
      <c r="K39" s="59">
        <f>IF(ISBLANK($B39),0,VLOOKUP($B39,Listen!$A$2:$C$44,3,FALSE))</f>
        <v>0</v>
      </c>
      <c r="L39" s="50">
        <f t="shared" si="9"/>
        <v>0</v>
      </c>
      <c r="M39" s="50">
        <f t="shared" si="28"/>
        <v>0</v>
      </c>
      <c r="N39" s="50">
        <f t="shared" si="29"/>
        <v>0</v>
      </c>
      <c r="O39" s="50">
        <f t="shared" ref="O39" si="49">N39</f>
        <v>0</v>
      </c>
      <c r="P39" s="50">
        <f t="shared" si="47"/>
        <v>0</v>
      </c>
      <c r="Q39" s="50">
        <f t="shared" si="11"/>
        <v>0</v>
      </c>
      <c r="R39" s="50">
        <f t="shared" si="12"/>
        <v>0</v>
      </c>
      <c r="S39" s="58">
        <f t="shared" si="45"/>
        <v>0</v>
      </c>
      <c r="T39" s="58">
        <f>IF(C39=A_Stammdaten!$B$9,$H39-D_SAV!$U39,HLOOKUP(A_Stammdaten!$B$9-1,$V$4:$AB$304,ROW(C39)-3,FALSE)-$U39)</f>
        <v>0</v>
      </c>
      <c r="U39" s="58">
        <f>HLOOKUP(A_Stammdaten!$B$9,$V$4:$AB$304,ROW(C39)-3,FALSE)</f>
        <v>0</v>
      </c>
      <c r="V39" s="58">
        <f t="shared" si="1"/>
        <v>0</v>
      </c>
      <c r="W39" s="58">
        <f t="shared" si="2"/>
        <v>0</v>
      </c>
      <c r="X39" s="58">
        <f t="shared" si="3"/>
        <v>0</v>
      </c>
      <c r="Y39" s="58">
        <f t="shared" si="4"/>
        <v>0</v>
      </c>
      <c r="Z39" s="58">
        <f t="shared" si="5"/>
        <v>0</v>
      </c>
      <c r="AA39" s="58">
        <f t="shared" si="6"/>
        <v>0</v>
      </c>
      <c r="AB39" s="58">
        <f t="shared" si="7"/>
        <v>0</v>
      </c>
    </row>
    <row r="40" spans="1:28" s="15" customFormat="1" x14ac:dyDescent="0.25">
      <c r="A40" s="56"/>
      <c r="B40" s="45"/>
      <c r="C40" s="126"/>
      <c r="D40" s="47"/>
      <c r="E40" s="47"/>
      <c r="F40" s="47"/>
      <c r="G40" s="47"/>
      <c r="H40" s="60">
        <f t="shared" si="8"/>
        <v>0</v>
      </c>
      <c r="I40" s="45"/>
      <c r="J40" s="59">
        <f>IF(ISBLANK($B40),0,VLOOKUP($B40,Listen!$A$2:$C$44,2,FALSE))</f>
        <v>0</v>
      </c>
      <c r="K40" s="59">
        <f>IF(ISBLANK($B40),0,VLOOKUP($B40,Listen!$A$2:$C$44,3,FALSE))</f>
        <v>0</v>
      </c>
      <c r="L40" s="50">
        <f t="shared" si="9"/>
        <v>0</v>
      </c>
      <c r="M40" s="50">
        <f t="shared" si="28"/>
        <v>0</v>
      </c>
      <c r="N40" s="50">
        <f t="shared" si="29"/>
        <v>0</v>
      </c>
      <c r="O40" s="50">
        <f t="shared" ref="O40" si="50">N40</f>
        <v>0</v>
      </c>
      <c r="P40" s="50">
        <f t="shared" si="47"/>
        <v>0</v>
      </c>
      <c r="Q40" s="50">
        <f t="shared" si="11"/>
        <v>0</v>
      </c>
      <c r="R40" s="50">
        <f t="shared" si="12"/>
        <v>0</v>
      </c>
      <c r="S40" s="58">
        <f t="shared" si="45"/>
        <v>0</v>
      </c>
      <c r="T40" s="58">
        <f>IF(C40=A_Stammdaten!$B$9,$H40-D_SAV!$U40,HLOOKUP(A_Stammdaten!$B$9-1,$V$4:$AB$304,ROW(C40)-3,FALSE)-$U40)</f>
        <v>0</v>
      </c>
      <c r="U40" s="58">
        <f>HLOOKUP(A_Stammdaten!$B$9,$V$4:$AB$304,ROW(C40)-3,FALSE)</f>
        <v>0</v>
      </c>
      <c r="V40" s="58">
        <f t="shared" si="1"/>
        <v>0</v>
      </c>
      <c r="W40" s="58">
        <f t="shared" si="2"/>
        <v>0</v>
      </c>
      <c r="X40" s="58">
        <f t="shared" si="3"/>
        <v>0</v>
      </c>
      <c r="Y40" s="58">
        <f t="shared" si="4"/>
        <v>0</v>
      </c>
      <c r="Z40" s="58">
        <f t="shared" si="5"/>
        <v>0</v>
      </c>
      <c r="AA40" s="58">
        <f t="shared" si="6"/>
        <v>0</v>
      </c>
      <c r="AB40" s="58">
        <f t="shared" si="7"/>
        <v>0</v>
      </c>
    </row>
    <row r="41" spans="1:28" s="15" customFormat="1" x14ac:dyDescent="0.25">
      <c r="A41" s="56"/>
      <c r="B41" s="45"/>
      <c r="C41" s="126"/>
      <c r="D41" s="47"/>
      <c r="E41" s="47"/>
      <c r="F41" s="47"/>
      <c r="G41" s="47"/>
      <c r="H41" s="60">
        <f t="shared" si="8"/>
        <v>0</v>
      </c>
      <c r="I41" s="45"/>
      <c r="J41" s="59">
        <f>IF(ISBLANK($B41),0,VLOOKUP($B41,Listen!$A$2:$C$44,2,FALSE))</f>
        <v>0</v>
      </c>
      <c r="K41" s="59">
        <f>IF(ISBLANK($B41),0,VLOOKUP($B41,Listen!$A$2:$C$44,3,FALSE))</f>
        <v>0</v>
      </c>
      <c r="L41" s="50">
        <f t="shared" si="9"/>
        <v>0</v>
      </c>
      <c r="M41" s="50">
        <f t="shared" si="28"/>
        <v>0</v>
      </c>
      <c r="N41" s="50">
        <f t="shared" si="29"/>
        <v>0</v>
      </c>
      <c r="O41" s="50">
        <f t="shared" ref="O41" si="51">N41</f>
        <v>0</v>
      </c>
      <c r="P41" s="50">
        <f t="shared" si="47"/>
        <v>0</v>
      </c>
      <c r="Q41" s="50">
        <f t="shared" si="11"/>
        <v>0</v>
      </c>
      <c r="R41" s="50">
        <f t="shared" si="12"/>
        <v>0</v>
      </c>
      <c r="S41" s="58">
        <f t="shared" si="45"/>
        <v>0</v>
      </c>
      <c r="T41" s="58">
        <f>IF(C41=A_Stammdaten!$B$9,$H41-D_SAV!$U41,HLOOKUP(A_Stammdaten!$B$9-1,$V$4:$AB$304,ROW(C41)-3,FALSE)-$U41)</f>
        <v>0</v>
      </c>
      <c r="U41" s="58">
        <f>HLOOKUP(A_Stammdaten!$B$9,$V$4:$AB$304,ROW(C41)-3,FALSE)</f>
        <v>0</v>
      </c>
      <c r="V41" s="58">
        <f t="shared" si="1"/>
        <v>0</v>
      </c>
      <c r="W41" s="58">
        <f t="shared" si="2"/>
        <v>0</v>
      </c>
      <c r="X41" s="58">
        <f t="shared" si="3"/>
        <v>0</v>
      </c>
      <c r="Y41" s="58">
        <f t="shared" si="4"/>
        <v>0</v>
      </c>
      <c r="Z41" s="58">
        <f t="shared" si="5"/>
        <v>0</v>
      </c>
      <c r="AA41" s="58">
        <f t="shared" si="6"/>
        <v>0</v>
      </c>
      <c r="AB41" s="58">
        <f t="shared" si="7"/>
        <v>0</v>
      </c>
    </row>
    <row r="42" spans="1:28" s="15" customFormat="1" x14ac:dyDescent="0.25">
      <c r="A42" s="56"/>
      <c r="B42" s="45"/>
      <c r="C42" s="126"/>
      <c r="D42" s="47"/>
      <c r="E42" s="47"/>
      <c r="F42" s="47"/>
      <c r="G42" s="47"/>
      <c r="H42" s="60">
        <f t="shared" si="8"/>
        <v>0</v>
      </c>
      <c r="I42" s="45"/>
      <c r="J42" s="59">
        <f>IF(ISBLANK($B42),0,VLOOKUP($B42,Listen!$A$2:$C$44,2,FALSE))</f>
        <v>0</v>
      </c>
      <c r="K42" s="59">
        <f>IF(ISBLANK($B42),0,VLOOKUP($B42,Listen!$A$2:$C$44,3,FALSE))</f>
        <v>0</v>
      </c>
      <c r="L42" s="50">
        <f t="shared" si="9"/>
        <v>0</v>
      </c>
      <c r="M42" s="50">
        <f t="shared" si="28"/>
        <v>0</v>
      </c>
      <c r="N42" s="50">
        <f t="shared" si="29"/>
        <v>0</v>
      </c>
      <c r="O42" s="50">
        <f t="shared" ref="O42" si="52">N42</f>
        <v>0</v>
      </c>
      <c r="P42" s="50">
        <f t="shared" si="47"/>
        <v>0</v>
      </c>
      <c r="Q42" s="50">
        <f t="shared" si="11"/>
        <v>0</v>
      </c>
      <c r="R42" s="50">
        <f t="shared" si="12"/>
        <v>0</v>
      </c>
      <c r="S42" s="58">
        <f t="shared" si="45"/>
        <v>0</v>
      </c>
      <c r="T42" s="58">
        <f>IF(C42=A_Stammdaten!$B$9,$H42-D_SAV!$U42,HLOOKUP(A_Stammdaten!$B$9-1,$V$4:$AB$304,ROW(C42)-3,FALSE)-$U42)</f>
        <v>0</v>
      </c>
      <c r="U42" s="58">
        <f>HLOOKUP(A_Stammdaten!$B$9,$V$4:$AB$304,ROW(C42)-3,FALSE)</f>
        <v>0</v>
      </c>
      <c r="V42" s="58">
        <f t="shared" si="1"/>
        <v>0</v>
      </c>
      <c r="W42" s="58">
        <f t="shared" si="2"/>
        <v>0</v>
      </c>
      <c r="X42" s="58">
        <f t="shared" si="3"/>
        <v>0</v>
      </c>
      <c r="Y42" s="58">
        <f t="shared" si="4"/>
        <v>0</v>
      </c>
      <c r="Z42" s="58">
        <f t="shared" si="5"/>
        <v>0</v>
      </c>
      <c r="AA42" s="58">
        <f t="shared" si="6"/>
        <v>0</v>
      </c>
      <c r="AB42" s="58">
        <f t="shared" si="7"/>
        <v>0</v>
      </c>
    </row>
    <row r="43" spans="1:28" s="15" customFormat="1" x14ac:dyDescent="0.25">
      <c r="A43" s="56"/>
      <c r="B43" s="45"/>
      <c r="C43" s="126"/>
      <c r="D43" s="47"/>
      <c r="E43" s="47"/>
      <c r="F43" s="47"/>
      <c r="G43" s="47"/>
      <c r="H43" s="60">
        <f t="shared" si="8"/>
        <v>0</v>
      </c>
      <c r="I43" s="45"/>
      <c r="J43" s="59">
        <f>IF(ISBLANK($B43),0,VLOOKUP($B43,Listen!$A$2:$C$44,2,FALSE))</f>
        <v>0</v>
      </c>
      <c r="K43" s="59">
        <f>IF(ISBLANK($B43),0,VLOOKUP($B43,Listen!$A$2:$C$44,3,FALSE))</f>
        <v>0</v>
      </c>
      <c r="L43" s="50">
        <f t="shared" si="9"/>
        <v>0</v>
      </c>
      <c r="M43" s="50">
        <f t="shared" si="28"/>
        <v>0</v>
      </c>
      <c r="N43" s="50">
        <f t="shared" si="29"/>
        <v>0</v>
      </c>
      <c r="O43" s="50">
        <f t="shared" ref="O43" si="53">N43</f>
        <v>0</v>
      </c>
      <c r="P43" s="50">
        <f t="shared" si="47"/>
        <v>0</v>
      </c>
      <c r="Q43" s="50">
        <f t="shared" si="11"/>
        <v>0</v>
      </c>
      <c r="R43" s="50">
        <f t="shared" si="12"/>
        <v>0</v>
      </c>
      <c r="S43" s="58">
        <f t="shared" si="45"/>
        <v>0</v>
      </c>
      <c r="T43" s="58">
        <f>IF(C43=A_Stammdaten!$B$9,$H43-D_SAV!$U43,HLOOKUP(A_Stammdaten!$B$9-1,$V$4:$AB$304,ROW(C43)-3,FALSE)-$U43)</f>
        <v>0</v>
      </c>
      <c r="U43" s="58">
        <f>HLOOKUP(A_Stammdaten!$B$9,$V$4:$AB$304,ROW(C43)-3,FALSE)</f>
        <v>0</v>
      </c>
      <c r="V43" s="58">
        <f t="shared" si="1"/>
        <v>0</v>
      </c>
      <c r="W43" s="58">
        <f t="shared" si="2"/>
        <v>0</v>
      </c>
      <c r="X43" s="58">
        <f t="shared" si="3"/>
        <v>0</v>
      </c>
      <c r="Y43" s="58">
        <f t="shared" si="4"/>
        <v>0</v>
      </c>
      <c r="Z43" s="58">
        <f t="shared" si="5"/>
        <v>0</v>
      </c>
      <c r="AA43" s="58">
        <f t="shared" si="6"/>
        <v>0</v>
      </c>
      <c r="AB43" s="58">
        <f t="shared" si="7"/>
        <v>0</v>
      </c>
    </row>
    <row r="44" spans="1:28" s="15" customFormat="1" x14ac:dyDescent="0.25">
      <c r="A44" s="56"/>
      <c r="B44" s="45"/>
      <c r="C44" s="126"/>
      <c r="D44" s="47"/>
      <c r="E44" s="47"/>
      <c r="F44" s="47"/>
      <c r="G44" s="47"/>
      <c r="H44" s="60">
        <f t="shared" si="8"/>
        <v>0</v>
      </c>
      <c r="I44" s="45"/>
      <c r="J44" s="59">
        <f>IF(ISBLANK($B44),0,VLOOKUP($B44,Listen!$A$2:$C$44,2,FALSE))</f>
        <v>0</v>
      </c>
      <c r="K44" s="59">
        <f>IF(ISBLANK($B44),0,VLOOKUP($B44,Listen!$A$2:$C$44,3,FALSE))</f>
        <v>0</v>
      </c>
      <c r="L44" s="50">
        <f t="shared" si="9"/>
        <v>0</v>
      </c>
      <c r="M44" s="50">
        <f t="shared" si="28"/>
        <v>0</v>
      </c>
      <c r="N44" s="50">
        <f t="shared" si="29"/>
        <v>0</v>
      </c>
      <c r="O44" s="50">
        <f t="shared" ref="O44" si="54">N44</f>
        <v>0</v>
      </c>
      <c r="P44" s="50">
        <f t="shared" si="47"/>
        <v>0</v>
      </c>
      <c r="Q44" s="50">
        <f t="shared" si="11"/>
        <v>0</v>
      </c>
      <c r="R44" s="50">
        <f t="shared" si="12"/>
        <v>0</v>
      </c>
      <c r="S44" s="58">
        <f t="shared" si="45"/>
        <v>0</v>
      </c>
      <c r="T44" s="58">
        <f>IF(C44=A_Stammdaten!$B$9,$H44-D_SAV!$U44,HLOOKUP(A_Stammdaten!$B$9-1,$V$4:$AB$304,ROW(C44)-3,FALSE)-$U44)</f>
        <v>0</v>
      </c>
      <c r="U44" s="58">
        <f>HLOOKUP(A_Stammdaten!$B$9,$V$4:$AB$304,ROW(C44)-3,FALSE)</f>
        <v>0</v>
      </c>
      <c r="V44" s="58">
        <f t="shared" si="1"/>
        <v>0</v>
      </c>
      <c r="W44" s="58">
        <f t="shared" si="2"/>
        <v>0</v>
      </c>
      <c r="X44" s="58">
        <f t="shared" si="3"/>
        <v>0</v>
      </c>
      <c r="Y44" s="58">
        <f t="shared" si="4"/>
        <v>0</v>
      </c>
      <c r="Z44" s="58">
        <f t="shared" si="5"/>
        <v>0</v>
      </c>
      <c r="AA44" s="58">
        <f t="shared" si="6"/>
        <v>0</v>
      </c>
      <c r="AB44" s="58">
        <f t="shared" si="7"/>
        <v>0</v>
      </c>
    </row>
    <row r="45" spans="1:28" s="15" customFormat="1" x14ac:dyDescent="0.25">
      <c r="A45" s="56"/>
      <c r="B45" s="45"/>
      <c r="C45" s="126"/>
      <c r="D45" s="47"/>
      <c r="E45" s="47"/>
      <c r="F45" s="47"/>
      <c r="G45" s="47"/>
      <c r="H45" s="60">
        <f t="shared" si="8"/>
        <v>0</v>
      </c>
      <c r="I45" s="45"/>
      <c r="J45" s="59">
        <f>IF(ISBLANK($B45),0,VLOOKUP($B45,Listen!$A$2:$C$44,2,FALSE))</f>
        <v>0</v>
      </c>
      <c r="K45" s="59">
        <f>IF(ISBLANK($B45),0,VLOOKUP($B45,Listen!$A$2:$C$44,3,FALSE))</f>
        <v>0</v>
      </c>
      <c r="L45" s="50">
        <f t="shared" si="9"/>
        <v>0</v>
      </c>
      <c r="M45" s="50">
        <f t="shared" si="28"/>
        <v>0</v>
      </c>
      <c r="N45" s="50">
        <f t="shared" si="29"/>
        <v>0</v>
      </c>
      <c r="O45" s="50">
        <f t="shared" ref="O45" si="55">N45</f>
        <v>0</v>
      </c>
      <c r="P45" s="50">
        <f t="shared" si="47"/>
        <v>0</v>
      </c>
      <c r="Q45" s="50">
        <f t="shared" si="11"/>
        <v>0</v>
      </c>
      <c r="R45" s="50">
        <f t="shared" si="12"/>
        <v>0</v>
      </c>
      <c r="S45" s="58">
        <f t="shared" si="45"/>
        <v>0</v>
      </c>
      <c r="T45" s="58">
        <f>IF(C45=A_Stammdaten!$B$9,$H45-D_SAV!$U45,HLOOKUP(A_Stammdaten!$B$9-1,$V$4:$AB$304,ROW(C45)-3,FALSE)-$U45)</f>
        <v>0</v>
      </c>
      <c r="U45" s="58">
        <f>HLOOKUP(A_Stammdaten!$B$9,$V$4:$AB$304,ROW(C45)-3,FALSE)</f>
        <v>0</v>
      </c>
      <c r="V45" s="58">
        <f t="shared" si="1"/>
        <v>0</v>
      </c>
      <c r="W45" s="58">
        <f t="shared" si="2"/>
        <v>0</v>
      </c>
      <c r="X45" s="58">
        <f t="shared" si="3"/>
        <v>0</v>
      </c>
      <c r="Y45" s="58">
        <f t="shared" si="4"/>
        <v>0</v>
      </c>
      <c r="Z45" s="58">
        <f t="shared" si="5"/>
        <v>0</v>
      </c>
      <c r="AA45" s="58">
        <f t="shared" si="6"/>
        <v>0</v>
      </c>
      <c r="AB45" s="58">
        <f t="shared" si="7"/>
        <v>0</v>
      </c>
    </row>
    <row r="46" spans="1:28" s="15" customFormat="1" x14ac:dyDescent="0.25">
      <c r="A46" s="56"/>
      <c r="B46" s="45"/>
      <c r="C46" s="126"/>
      <c r="D46" s="47"/>
      <c r="E46" s="47"/>
      <c r="F46" s="47"/>
      <c r="G46" s="47"/>
      <c r="H46" s="60">
        <f t="shared" si="8"/>
        <v>0</v>
      </c>
      <c r="I46" s="45"/>
      <c r="J46" s="59">
        <f>IF(ISBLANK($B46),0,VLOOKUP($B46,Listen!$A$2:$C$44,2,FALSE))</f>
        <v>0</v>
      </c>
      <c r="K46" s="59">
        <f>IF(ISBLANK($B46),0,VLOOKUP($B46,Listen!$A$2:$C$44,3,FALSE))</f>
        <v>0</v>
      </c>
      <c r="L46" s="50">
        <f t="shared" si="9"/>
        <v>0</v>
      </c>
      <c r="M46" s="50">
        <f t="shared" si="28"/>
        <v>0</v>
      </c>
      <c r="N46" s="50">
        <f t="shared" si="29"/>
        <v>0</v>
      </c>
      <c r="O46" s="50">
        <f t="shared" ref="O46" si="56">N46</f>
        <v>0</v>
      </c>
      <c r="P46" s="50">
        <f t="shared" si="47"/>
        <v>0</v>
      </c>
      <c r="Q46" s="50">
        <f t="shared" si="11"/>
        <v>0</v>
      </c>
      <c r="R46" s="50">
        <f t="shared" si="12"/>
        <v>0</v>
      </c>
      <c r="S46" s="58">
        <f t="shared" si="45"/>
        <v>0</v>
      </c>
      <c r="T46" s="58">
        <f>IF(C46=A_Stammdaten!$B$9,$H46-D_SAV!$U46,HLOOKUP(A_Stammdaten!$B$9-1,$V$4:$AB$304,ROW(C46)-3,FALSE)-$U46)</f>
        <v>0</v>
      </c>
      <c r="U46" s="58">
        <f>HLOOKUP(A_Stammdaten!$B$9,$V$4:$AB$304,ROW(C46)-3,FALSE)</f>
        <v>0</v>
      </c>
      <c r="V46" s="58">
        <f t="shared" si="1"/>
        <v>0</v>
      </c>
      <c r="W46" s="58">
        <f t="shared" si="2"/>
        <v>0</v>
      </c>
      <c r="X46" s="58">
        <f t="shared" si="3"/>
        <v>0</v>
      </c>
      <c r="Y46" s="58">
        <f t="shared" si="4"/>
        <v>0</v>
      </c>
      <c r="Z46" s="58">
        <f t="shared" si="5"/>
        <v>0</v>
      </c>
      <c r="AA46" s="58">
        <f t="shared" si="6"/>
        <v>0</v>
      </c>
      <c r="AB46" s="58">
        <f t="shared" si="7"/>
        <v>0</v>
      </c>
    </row>
    <row r="47" spans="1:28" s="15" customFormat="1" x14ac:dyDescent="0.25">
      <c r="A47" s="56"/>
      <c r="B47" s="45"/>
      <c r="C47" s="126"/>
      <c r="D47" s="47"/>
      <c r="E47" s="47"/>
      <c r="F47" s="47"/>
      <c r="G47" s="47"/>
      <c r="H47" s="60">
        <f t="shared" si="8"/>
        <v>0</v>
      </c>
      <c r="I47" s="45"/>
      <c r="J47" s="59">
        <f>IF(ISBLANK($B47),0,VLOOKUP($B47,Listen!$A$2:$C$44,2,FALSE))</f>
        <v>0</v>
      </c>
      <c r="K47" s="59">
        <f>IF(ISBLANK($B47),0,VLOOKUP($B47,Listen!$A$2:$C$44,3,FALSE))</f>
        <v>0</v>
      </c>
      <c r="L47" s="50">
        <f t="shared" si="9"/>
        <v>0</v>
      </c>
      <c r="M47" s="50">
        <f t="shared" si="28"/>
        <v>0</v>
      </c>
      <c r="N47" s="50">
        <f t="shared" si="29"/>
        <v>0</v>
      </c>
      <c r="O47" s="50">
        <f t="shared" ref="O47" si="57">N47</f>
        <v>0</v>
      </c>
      <c r="P47" s="50">
        <f t="shared" si="47"/>
        <v>0</v>
      </c>
      <c r="Q47" s="50">
        <f t="shared" si="11"/>
        <v>0</v>
      </c>
      <c r="R47" s="50">
        <f t="shared" si="12"/>
        <v>0</v>
      </c>
      <c r="S47" s="58">
        <f t="shared" si="45"/>
        <v>0</v>
      </c>
      <c r="T47" s="58">
        <f>IF(C47=A_Stammdaten!$B$9,$H47-D_SAV!$U47,HLOOKUP(A_Stammdaten!$B$9-1,$V$4:$AB$304,ROW(C47)-3,FALSE)-$U47)</f>
        <v>0</v>
      </c>
      <c r="U47" s="58">
        <f>HLOOKUP(A_Stammdaten!$B$9,$V$4:$AB$304,ROW(C47)-3,FALSE)</f>
        <v>0</v>
      </c>
      <c r="V47" s="58">
        <f t="shared" si="1"/>
        <v>0</v>
      </c>
      <c r="W47" s="58">
        <f t="shared" si="2"/>
        <v>0</v>
      </c>
      <c r="X47" s="58">
        <f t="shared" si="3"/>
        <v>0</v>
      </c>
      <c r="Y47" s="58">
        <f t="shared" si="4"/>
        <v>0</v>
      </c>
      <c r="Z47" s="58">
        <f t="shared" si="5"/>
        <v>0</v>
      </c>
      <c r="AA47" s="58">
        <f t="shared" si="6"/>
        <v>0</v>
      </c>
      <c r="AB47" s="58">
        <f t="shared" si="7"/>
        <v>0</v>
      </c>
    </row>
    <row r="48" spans="1:28" s="15" customFormat="1" x14ac:dyDescent="0.25">
      <c r="A48" s="56"/>
      <c r="B48" s="45"/>
      <c r="C48" s="126"/>
      <c r="D48" s="47"/>
      <c r="E48" s="47"/>
      <c r="F48" s="47"/>
      <c r="G48" s="47"/>
      <c r="H48" s="60">
        <f t="shared" si="8"/>
        <v>0</v>
      </c>
      <c r="I48" s="45"/>
      <c r="J48" s="59">
        <f>IF(ISBLANK($B48),0,VLOOKUP($B48,Listen!$A$2:$C$44,2,FALSE))</f>
        <v>0</v>
      </c>
      <c r="K48" s="59">
        <f>IF(ISBLANK($B48),0,VLOOKUP($B48,Listen!$A$2:$C$44,3,FALSE))</f>
        <v>0</v>
      </c>
      <c r="L48" s="50">
        <f t="shared" si="9"/>
        <v>0</v>
      </c>
      <c r="M48" s="50">
        <f t="shared" si="28"/>
        <v>0</v>
      </c>
      <c r="N48" s="50">
        <f t="shared" si="29"/>
        <v>0</v>
      </c>
      <c r="O48" s="50">
        <f t="shared" ref="O48" si="58">N48</f>
        <v>0</v>
      </c>
      <c r="P48" s="50">
        <f t="shared" si="47"/>
        <v>0</v>
      </c>
      <c r="Q48" s="50">
        <f t="shared" si="11"/>
        <v>0</v>
      </c>
      <c r="R48" s="50">
        <f t="shared" si="12"/>
        <v>0</v>
      </c>
      <c r="S48" s="58">
        <f t="shared" si="45"/>
        <v>0</v>
      </c>
      <c r="T48" s="58">
        <f>IF(C48=A_Stammdaten!$B$9,$H48-D_SAV!$U48,HLOOKUP(A_Stammdaten!$B$9-1,$V$4:$AB$304,ROW(C48)-3,FALSE)-$U48)</f>
        <v>0</v>
      </c>
      <c r="U48" s="58">
        <f>HLOOKUP(A_Stammdaten!$B$9,$V$4:$AB$304,ROW(C48)-3,FALSE)</f>
        <v>0</v>
      </c>
      <c r="V48" s="58">
        <f t="shared" si="1"/>
        <v>0</v>
      </c>
      <c r="W48" s="58">
        <f t="shared" si="2"/>
        <v>0</v>
      </c>
      <c r="X48" s="58">
        <f t="shared" si="3"/>
        <v>0</v>
      </c>
      <c r="Y48" s="58">
        <f t="shared" si="4"/>
        <v>0</v>
      </c>
      <c r="Z48" s="58">
        <f t="shared" si="5"/>
        <v>0</v>
      </c>
      <c r="AA48" s="58">
        <f t="shared" si="6"/>
        <v>0</v>
      </c>
      <c r="AB48" s="58">
        <f t="shared" si="7"/>
        <v>0</v>
      </c>
    </row>
    <row r="49" spans="1:28" s="15" customFormat="1" x14ac:dyDescent="0.25">
      <c r="A49" s="56"/>
      <c r="B49" s="45"/>
      <c r="C49" s="126"/>
      <c r="D49" s="47"/>
      <c r="E49" s="47"/>
      <c r="F49" s="47"/>
      <c r="G49" s="47"/>
      <c r="H49" s="60">
        <f t="shared" si="8"/>
        <v>0</v>
      </c>
      <c r="I49" s="45"/>
      <c r="J49" s="59">
        <f>IF(ISBLANK($B49),0,VLOOKUP($B49,Listen!$A$2:$C$44,2,FALSE))</f>
        <v>0</v>
      </c>
      <c r="K49" s="59">
        <f>IF(ISBLANK($B49),0,VLOOKUP($B49,Listen!$A$2:$C$44,3,FALSE))</f>
        <v>0</v>
      </c>
      <c r="L49" s="50">
        <f t="shared" si="9"/>
        <v>0</v>
      </c>
      <c r="M49" s="50">
        <f t="shared" si="28"/>
        <v>0</v>
      </c>
      <c r="N49" s="50">
        <f t="shared" si="29"/>
        <v>0</v>
      </c>
      <c r="O49" s="50">
        <f t="shared" ref="O49" si="59">N49</f>
        <v>0</v>
      </c>
      <c r="P49" s="50">
        <f t="shared" si="47"/>
        <v>0</v>
      </c>
      <c r="Q49" s="50">
        <f t="shared" si="11"/>
        <v>0</v>
      </c>
      <c r="R49" s="50">
        <f t="shared" si="12"/>
        <v>0</v>
      </c>
      <c r="S49" s="58">
        <f t="shared" si="45"/>
        <v>0</v>
      </c>
      <c r="T49" s="58">
        <f>IF(C49=A_Stammdaten!$B$9,$H49-D_SAV!$U49,HLOOKUP(A_Stammdaten!$B$9-1,$V$4:$AB$304,ROW(C49)-3,FALSE)-$U49)</f>
        <v>0</v>
      </c>
      <c r="U49" s="58">
        <f>HLOOKUP(A_Stammdaten!$B$9,$V$4:$AB$304,ROW(C49)-3,FALSE)</f>
        <v>0</v>
      </c>
      <c r="V49" s="58">
        <f t="shared" si="1"/>
        <v>0</v>
      </c>
      <c r="W49" s="58">
        <f t="shared" si="2"/>
        <v>0</v>
      </c>
      <c r="X49" s="58">
        <f t="shared" si="3"/>
        <v>0</v>
      </c>
      <c r="Y49" s="58">
        <f t="shared" si="4"/>
        <v>0</v>
      </c>
      <c r="Z49" s="58">
        <f t="shared" si="5"/>
        <v>0</v>
      </c>
      <c r="AA49" s="58">
        <f t="shared" si="6"/>
        <v>0</v>
      </c>
      <c r="AB49" s="58">
        <f t="shared" si="7"/>
        <v>0</v>
      </c>
    </row>
    <row r="50" spans="1:28" s="15" customFormat="1" x14ac:dyDescent="0.25">
      <c r="A50" s="56"/>
      <c r="B50" s="45"/>
      <c r="C50" s="126"/>
      <c r="D50" s="47"/>
      <c r="E50" s="47"/>
      <c r="F50" s="47"/>
      <c r="G50" s="47"/>
      <c r="H50" s="60">
        <f t="shared" si="8"/>
        <v>0</v>
      </c>
      <c r="I50" s="45"/>
      <c r="J50" s="59">
        <f>IF(ISBLANK($B50),0,VLOOKUP($B50,Listen!$A$2:$C$44,2,FALSE))</f>
        <v>0</v>
      </c>
      <c r="K50" s="59">
        <f>IF(ISBLANK($B50),0,VLOOKUP($B50,Listen!$A$2:$C$44,3,FALSE))</f>
        <v>0</v>
      </c>
      <c r="L50" s="50">
        <f t="shared" si="9"/>
        <v>0</v>
      </c>
      <c r="M50" s="50">
        <f t="shared" si="28"/>
        <v>0</v>
      </c>
      <c r="N50" s="50">
        <f t="shared" si="29"/>
        <v>0</v>
      </c>
      <c r="O50" s="50">
        <f t="shared" ref="O50" si="60">N50</f>
        <v>0</v>
      </c>
      <c r="P50" s="50">
        <f t="shared" si="47"/>
        <v>0</v>
      </c>
      <c r="Q50" s="50">
        <f t="shared" si="11"/>
        <v>0</v>
      </c>
      <c r="R50" s="50">
        <f t="shared" si="12"/>
        <v>0</v>
      </c>
      <c r="S50" s="58">
        <f t="shared" si="45"/>
        <v>0</v>
      </c>
      <c r="T50" s="58">
        <f>IF(C50=A_Stammdaten!$B$9,$H50-D_SAV!$U50,HLOOKUP(A_Stammdaten!$B$9-1,$V$4:$AB$304,ROW(C50)-3,FALSE)-$U50)</f>
        <v>0</v>
      </c>
      <c r="U50" s="58">
        <f>HLOOKUP(A_Stammdaten!$B$9,$V$4:$AB$304,ROW(C50)-3,FALSE)</f>
        <v>0</v>
      </c>
      <c r="V50" s="58">
        <f t="shared" si="1"/>
        <v>0</v>
      </c>
      <c r="W50" s="58">
        <f t="shared" si="2"/>
        <v>0</v>
      </c>
      <c r="X50" s="58">
        <f t="shared" si="3"/>
        <v>0</v>
      </c>
      <c r="Y50" s="58">
        <f t="shared" si="4"/>
        <v>0</v>
      </c>
      <c r="Z50" s="58">
        <f t="shared" si="5"/>
        <v>0</v>
      </c>
      <c r="AA50" s="58">
        <f t="shared" si="6"/>
        <v>0</v>
      </c>
      <c r="AB50" s="58">
        <f t="shared" si="7"/>
        <v>0</v>
      </c>
    </row>
    <row r="51" spans="1:28" s="15" customFormat="1" x14ac:dyDescent="0.25">
      <c r="A51" s="56"/>
      <c r="B51" s="45"/>
      <c r="C51" s="126"/>
      <c r="D51" s="47"/>
      <c r="E51" s="47"/>
      <c r="F51" s="47"/>
      <c r="G51" s="47"/>
      <c r="H51" s="60">
        <f t="shared" si="8"/>
        <v>0</v>
      </c>
      <c r="I51" s="45"/>
      <c r="J51" s="59">
        <f>IF(ISBLANK($B51),0,VLOOKUP($B51,Listen!$A$2:$C$44,2,FALSE))</f>
        <v>0</v>
      </c>
      <c r="K51" s="59">
        <f>IF(ISBLANK($B51),0,VLOOKUP($B51,Listen!$A$2:$C$44,3,FALSE))</f>
        <v>0</v>
      </c>
      <c r="L51" s="50">
        <f t="shared" si="9"/>
        <v>0</v>
      </c>
      <c r="M51" s="50">
        <f t="shared" si="28"/>
        <v>0</v>
      </c>
      <c r="N51" s="50">
        <f t="shared" si="29"/>
        <v>0</v>
      </c>
      <c r="O51" s="50">
        <f t="shared" ref="O51" si="61">N51</f>
        <v>0</v>
      </c>
      <c r="P51" s="50">
        <f t="shared" si="47"/>
        <v>0</v>
      </c>
      <c r="Q51" s="50">
        <f t="shared" si="11"/>
        <v>0</v>
      </c>
      <c r="R51" s="50">
        <f t="shared" si="12"/>
        <v>0</v>
      </c>
      <c r="S51" s="58">
        <f t="shared" si="45"/>
        <v>0</v>
      </c>
      <c r="T51" s="58">
        <f>IF(C51=A_Stammdaten!$B$9,$H51-D_SAV!$U51,HLOOKUP(A_Stammdaten!$B$9-1,$V$4:$AB$304,ROW(C51)-3,FALSE)-$U51)</f>
        <v>0</v>
      </c>
      <c r="U51" s="58">
        <f>HLOOKUP(A_Stammdaten!$B$9,$V$4:$AB$304,ROW(C51)-3,FALSE)</f>
        <v>0</v>
      </c>
      <c r="V51" s="58">
        <f t="shared" si="1"/>
        <v>0</v>
      </c>
      <c r="W51" s="58">
        <f t="shared" si="2"/>
        <v>0</v>
      </c>
      <c r="X51" s="58">
        <f t="shared" si="3"/>
        <v>0</v>
      </c>
      <c r="Y51" s="58">
        <f t="shared" si="4"/>
        <v>0</v>
      </c>
      <c r="Z51" s="58">
        <f t="shared" si="5"/>
        <v>0</v>
      </c>
      <c r="AA51" s="58">
        <f t="shared" si="6"/>
        <v>0</v>
      </c>
      <c r="AB51" s="58">
        <f t="shared" si="7"/>
        <v>0</v>
      </c>
    </row>
    <row r="52" spans="1:28" s="15" customFormat="1" x14ac:dyDescent="0.25">
      <c r="A52" s="56"/>
      <c r="B52" s="45"/>
      <c r="C52" s="126"/>
      <c r="D52" s="47"/>
      <c r="E52" s="47"/>
      <c r="F52" s="47"/>
      <c r="G52" s="47"/>
      <c r="H52" s="60">
        <f t="shared" si="8"/>
        <v>0</v>
      </c>
      <c r="I52" s="45"/>
      <c r="J52" s="59">
        <f>IF(ISBLANK($B52),0,VLOOKUP($B52,Listen!$A$2:$C$44,2,FALSE))</f>
        <v>0</v>
      </c>
      <c r="K52" s="59">
        <f>IF(ISBLANK($B52),0,VLOOKUP($B52,Listen!$A$2:$C$44,3,FALSE))</f>
        <v>0</v>
      </c>
      <c r="L52" s="50">
        <f t="shared" si="9"/>
        <v>0</v>
      </c>
      <c r="M52" s="50">
        <f t="shared" si="28"/>
        <v>0</v>
      </c>
      <c r="N52" s="50">
        <f t="shared" si="29"/>
        <v>0</v>
      </c>
      <c r="O52" s="50">
        <f t="shared" ref="O52" si="62">N52</f>
        <v>0</v>
      </c>
      <c r="P52" s="50">
        <f t="shared" si="47"/>
        <v>0</v>
      </c>
      <c r="Q52" s="50">
        <f t="shared" si="11"/>
        <v>0</v>
      </c>
      <c r="R52" s="50">
        <f t="shared" si="12"/>
        <v>0</v>
      </c>
      <c r="S52" s="58">
        <f t="shared" si="45"/>
        <v>0</v>
      </c>
      <c r="T52" s="58">
        <f>IF(C52=A_Stammdaten!$B$9,$H52-D_SAV!$U52,HLOOKUP(A_Stammdaten!$B$9-1,$V$4:$AB$304,ROW(C52)-3,FALSE)-$U52)</f>
        <v>0</v>
      </c>
      <c r="U52" s="58">
        <f>HLOOKUP(A_Stammdaten!$B$9,$V$4:$AB$304,ROW(C52)-3,FALSE)</f>
        <v>0</v>
      </c>
      <c r="V52" s="58">
        <f t="shared" si="1"/>
        <v>0</v>
      </c>
      <c r="W52" s="58">
        <f t="shared" si="2"/>
        <v>0</v>
      </c>
      <c r="X52" s="58">
        <f t="shared" si="3"/>
        <v>0</v>
      </c>
      <c r="Y52" s="58">
        <f t="shared" si="4"/>
        <v>0</v>
      </c>
      <c r="Z52" s="58">
        <f t="shared" si="5"/>
        <v>0</v>
      </c>
      <c r="AA52" s="58">
        <f t="shared" si="6"/>
        <v>0</v>
      </c>
      <c r="AB52" s="58">
        <f t="shared" si="7"/>
        <v>0</v>
      </c>
    </row>
    <row r="53" spans="1:28" s="15" customFormat="1" x14ac:dyDescent="0.25">
      <c r="A53" s="56"/>
      <c r="B53" s="45"/>
      <c r="C53" s="126"/>
      <c r="D53" s="47"/>
      <c r="E53" s="47"/>
      <c r="F53" s="47"/>
      <c r="G53" s="47"/>
      <c r="H53" s="60">
        <f t="shared" si="8"/>
        <v>0</v>
      </c>
      <c r="I53" s="45"/>
      <c r="J53" s="59">
        <f>IF(ISBLANK($B53),0,VLOOKUP($B53,Listen!$A$2:$C$44,2,FALSE))</f>
        <v>0</v>
      </c>
      <c r="K53" s="59">
        <f>IF(ISBLANK($B53),0,VLOOKUP($B53,Listen!$A$2:$C$44,3,FALSE))</f>
        <v>0</v>
      </c>
      <c r="L53" s="50">
        <f t="shared" si="9"/>
        <v>0</v>
      </c>
      <c r="M53" s="50">
        <f t="shared" si="28"/>
        <v>0</v>
      </c>
      <c r="N53" s="50">
        <f t="shared" si="29"/>
        <v>0</v>
      </c>
      <c r="O53" s="50">
        <f t="shared" ref="O53:P68" si="63">N53</f>
        <v>0</v>
      </c>
      <c r="P53" s="50">
        <f t="shared" si="63"/>
        <v>0</v>
      </c>
      <c r="Q53" s="50">
        <f t="shared" si="11"/>
        <v>0</v>
      </c>
      <c r="R53" s="50">
        <f t="shared" si="12"/>
        <v>0</v>
      </c>
      <c r="S53" s="58">
        <f t="shared" si="45"/>
        <v>0</v>
      </c>
      <c r="T53" s="58">
        <f>IF(C53=A_Stammdaten!$B$9,$H53-D_SAV!$U53,HLOOKUP(A_Stammdaten!$B$9-1,$V$4:$AB$304,ROW(C53)-3,FALSE)-$U53)</f>
        <v>0</v>
      </c>
      <c r="U53" s="58">
        <f>HLOOKUP(A_Stammdaten!$B$9,$V$4:$AB$304,ROW(C53)-3,FALSE)</f>
        <v>0</v>
      </c>
      <c r="V53" s="58">
        <f t="shared" si="1"/>
        <v>0</v>
      </c>
      <c r="W53" s="58">
        <f t="shared" si="2"/>
        <v>0</v>
      </c>
      <c r="X53" s="58">
        <f t="shared" si="3"/>
        <v>0</v>
      </c>
      <c r="Y53" s="58">
        <f t="shared" si="4"/>
        <v>0</v>
      </c>
      <c r="Z53" s="58">
        <f t="shared" si="5"/>
        <v>0</v>
      </c>
      <c r="AA53" s="58">
        <f t="shared" si="6"/>
        <v>0</v>
      </c>
      <c r="AB53" s="58">
        <f t="shared" si="7"/>
        <v>0</v>
      </c>
    </row>
    <row r="54" spans="1:28" s="15" customFormat="1" x14ac:dyDescent="0.25">
      <c r="A54" s="56"/>
      <c r="B54" s="45"/>
      <c r="C54" s="126"/>
      <c r="D54" s="47"/>
      <c r="E54" s="47"/>
      <c r="F54" s="47"/>
      <c r="G54" s="47"/>
      <c r="H54" s="60">
        <f t="shared" si="8"/>
        <v>0</v>
      </c>
      <c r="I54" s="45"/>
      <c r="J54" s="59">
        <f>IF(ISBLANK($B54),0,VLOOKUP($B54,Listen!$A$2:$C$44,2,FALSE))</f>
        <v>0</v>
      </c>
      <c r="K54" s="59">
        <f>IF(ISBLANK($B54),0,VLOOKUP($B54,Listen!$A$2:$C$44,3,FALSE))</f>
        <v>0</v>
      </c>
      <c r="L54" s="50">
        <f t="shared" si="9"/>
        <v>0</v>
      </c>
      <c r="M54" s="50">
        <f t="shared" si="28"/>
        <v>0</v>
      </c>
      <c r="N54" s="50">
        <f t="shared" si="29"/>
        <v>0</v>
      </c>
      <c r="O54" s="50">
        <f t="shared" ref="O54" si="64">N54</f>
        <v>0</v>
      </c>
      <c r="P54" s="50">
        <f t="shared" si="63"/>
        <v>0</v>
      </c>
      <c r="Q54" s="50">
        <f t="shared" si="11"/>
        <v>0</v>
      </c>
      <c r="R54" s="50">
        <f t="shared" si="12"/>
        <v>0</v>
      </c>
      <c r="S54" s="58">
        <f t="shared" si="45"/>
        <v>0</v>
      </c>
      <c r="T54" s="58">
        <f>IF(C54=A_Stammdaten!$B$9,$H54-D_SAV!$U54,HLOOKUP(A_Stammdaten!$B$9-1,$V$4:$AB$304,ROW(C54)-3,FALSE)-$U54)</f>
        <v>0</v>
      </c>
      <c r="U54" s="58">
        <f>HLOOKUP(A_Stammdaten!$B$9,$V$4:$AB$304,ROW(C54)-3,FALSE)</f>
        <v>0</v>
      </c>
      <c r="V54" s="58">
        <f t="shared" si="1"/>
        <v>0</v>
      </c>
      <c r="W54" s="58">
        <f t="shared" si="2"/>
        <v>0</v>
      </c>
      <c r="X54" s="58">
        <f t="shared" si="3"/>
        <v>0</v>
      </c>
      <c r="Y54" s="58">
        <f t="shared" si="4"/>
        <v>0</v>
      </c>
      <c r="Z54" s="58">
        <f t="shared" si="5"/>
        <v>0</v>
      </c>
      <c r="AA54" s="58">
        <f t="shared" si="6"/>
        <v>0</v>
      </c>
      <c r="AB54" s="58">
        <f t="shared" si="7"/>
        <v>0</v>
      </c>
    </row>
    <row r="55" spans="1:28" s="15" customFormat="1" x14ac:dyDescent="0.25">
      <c r="A55" s="56"/>
      <c r="B55" s="45"/>
      <c r="C55" s="126"/>
      <c r="D55" s="47"/>
      <c r="E55" s="47"/>
      <c r="F55" s="47"/>
      <c r="G55" s="47"/>
      <c r="H55" s="60">
        <f t="shared" si="8"/>
        <v>0</v>
      </c>
      <c r="I55" s="45"/>
      <c r="J55" s="59">
        <f>IF(ISBLANK($B55),0,VLOOKUP($B55,Listen!$A$2:$C$44,2,FALSE))</f>
        <v>0</v>
      </c>
      <c r="K55" s="59">
        <f>IF(ISBLANK($B55),0,VLOOKUP($B55,Listen!$A$2:$C$44,3,FALSE))</f>
        <v>0</v>
      </c>
      <c r="L55" s="50">
        <f t="shared" si="9"/>
        <v>0</v>
      </c>
      <c r="M55" s="50">
        <f t="shared" si="28"/>
        <v>0</v>
      </c>
      <c r="N55" s="50">
        <f t="shared" si="29"/>
        <v>0</v>
      </c>
      <c r="O55" s="50">
        <f t="shared" ref="O55" si="65">N55</f>
        <v>0</v>
      </c>
      <c r="P55" s="50">
        <f t="shared" si="63"/>
        <v>0</v>
      </c>
      <c r="Q55" s="50">
        <f t="shared" si="11"/>
        <v>0</v>
      </c>
      <c r="R55" s="50">
        <f t="shared" si="12"/>
        <v>0</v>
      </c>
      <c r="S55" s="58">
        <f t="shared" si="45"/>
        <v>0</v>
      </c>
      <c r="T55" s="58">
        <f>IF(C55=A_Stammdaten!$B$9,$H55-D_SAV!$U55,HLOOKUP(A_Stammdaten!$B$9-1,$V$4:$AB$304,ROW(C55)-3,FALSE)-$U55)</f>
        <v>0</v>
      </c>
      <c r="U55" s="58">
        <f>HLOOKUP(A_Stammdaten!$B$9,$V$4:$AB$304,ROW(C55)-3,FALSE)</f>
        <v>0</v>
      </c>
      <c r="V55" s="58">
        <f t="shared" si="1"/>
        <v>0</v>
      </c>
      <c r="W55" s="58">
        <f t="shared" si="2"/>
        <v>0</v>
      </c>
      <c r="X55" s="58">
        <f t="shared" si="3"/>
        <v>0</v>
      </c>
      <c r="Y55" s="58">
        <f t="shared" si="4"/>
        <v>0</v>
      </c>
      <c r="Z55" s="58">
        <f t="shared" si="5"/>
        <v>0</v>
      </c>
      <c r="AA55" s="58">
        <f t="shared" si="6"/>
        <v>0</v>
      </c>
      <c r="AB55" s="58">
        <f t="shared" si="7"/>
        <v>0</v>
      </c>
    </row>
    <row r="56" spans="1:28" s="15" customFormat="1" x14ac:dyDescent="0.25">
      <c r="A56" s="56"/>
      <c r="B56" s="45"/>
      <c r="C56" s="126"/>
      <c r="D56" s="47"/>
      <c r="E56" s="47"/>
      <c r="F56" s="47"/>
      <c r="G56" s="47"/>
      <c r="H56" s="60">
        <f t="shared" si="8"/>
        <v>0</v>
      </c>
      <c r="I56" s="45"/>
      <c r="J56" s="59">
        <f>IF(ISBLANK($B56),0,VLOOKUP($B56,Listen!$A$2:$C$44,2,FALSE))</f>
        <v>0</v>
      </c>
      <c r="K56" s="59">
        <f>IF(ISBLANK($B56),0,VLOOKUP($B56,Listen!$A$2:$C$44,3,FALSE))</f>
        <v>0</v>
      </c>
      <c r="L56" s="50">
        <f t="shared" si="9"/>
        <v>0</v>
      </c>
      <c r="M56" s="50">
        <f t="shared" si="28"/>
        <v>0</v>
      </c>
      <c r="N56" s="50">
        <f t="shared" si="29"/>
        <v>0</v>
      </c>
      <c r="O56" s="50">
        <f t="shared" ref="O56" si="66">N56</f>
        <v>0</v>
      </c>
      <c r="P56" s="50">
        <f t="shared" si="63"/>
        <v>0</v>
      </c>
      <c r="Q56" s="50">
        <f t="shared" si="11"/>
        <v>0</v>
      </c>
      <c r="R56" s="50">
        <f t="shared" si="12"/>
        <v>0</v>
      </c>
      <c r="S56" s="58">
        <f t="shared" si="45"/>
        <v>0</v>
      </c>
      <c r="T56" s="58">
        <f>IF(C56=A_Stammdaten!$B$9,$H56-D_SAV!$U56,HLOOKUP(A_Stammdaten!$B$9-1,$V$4:$AB$304,ROW(C56)-3,FALSE)-$U56)</f>
        <v>0</v>
      </c>
      <c r="U56" s="58">
        <f>HLOOKUP(A_Stammdaten!$B$9,$V$4:$AB$304,ROW(C56)-3,FALSE)</f>
        <v>0</v>
      </c>
      <c r="V56" s="58">
        <f t="shared" si="1"/>
        <v>0</v>
      </c>
      <c r="W56" s="58">
        <f t="shared" si="2"/>
        <v>0</v>
      </c>
      <c r="X56" s="58">
        <f t="shared" si="3"/>
        <v>0</v>
      </c>
      <c r="Y56" s="58">
        <f t="shared" si="4"/>
        <v>0</v>
      </c>
      <c r="Z56" s="58">
        <f t="shared" si="5"/>
        <v>0</v>
      </c>
      <c r="AA56" s="58">
        <f t="shared" si="6"/>
        <v>0</v>
      </c>
      <c r="AB56" s="58">
        <f t="shared" si="7"/>
        <v>0</v>
      </c>
    </row>
    <row r="57" spans="1:28" s="15" customFormat="1" x14ac:dyDescent="0.25">
      <c r="A57" s="56"/>
      <c r="B57" s="45"/>
      <c r="C57" s="126"/>
      <c r="D57" s="47"/>
      <c r="E57" s="47"/>
      <c r="F57" s="47"/>
      <c r="G57" s="47"/>
      <c r="H57" s="60">
        <f t="shared" si="8"/>
        <v>0</v>
      </c>
      <c r="I57" s="45"/>
      <c r="J57" s="59">
        <f>IF(ISBLANK($B57),0,VLOOKUP($B57,Listen!$A$2:$C$44,2,FALSE))</f>
        <v>0</v>
      </c>
      <c r="K57" s="59">
        <f>IF(ISBLANK($B57),0,VLOOKUP($B57,Listen!$A$2:$C$44,3,FALSE))</f>
        <v>0</v>
      </c>
      <c r="L57" s="50">
        <f t="shared" si="9"/>
        <v>0</v>
      </c>
      <c r="M57" s="50">
        <f t="shared" si="28"/>
        <v>0</v>
      </c>
      <c r="N57" s="50">
        <f t="shared" si="29"/>
        <v>0</v>
      </c>
      <c r="O57" s="50">
        <f t="shared" ref="O57" si="67">N57</f>
        <v>0</v>
      </c>
      <c r="P57" s="50">
        <f t="shared" si="63"/>
        <v>0</v>
      </c>
      <c r="Q57" s="50">
        <f t="shared" si="11"/>
        <v>0</v>
      </c>
      <c r="R57" s="50">
        <f t="shared" si="12"/>
        <v>0</v>
      </c>
      <c r="S57" s="58">
        <f t="shared" si="45"/>
        <v>0</v>
      </c>
      <c r="T57" s="58">
        <f>IF(C57=A_Stammdaten!$B$9,$H57-D_SAV!$U57,HLOOKUP(A_Stammdaten!$B$9-1,$V$4:$AB$304,ROW(C57)-3,FALSE)-$U57)</f>
        <v>0</v>
      </c>
      <c r="U57" s="58">
        <f>HLOOKUP(A_Stammdaten!$B$9,$V$4:$AB$304,ROW(C57)-3,FALSE)</f>
        <v>0</v>
      </c>
      <c r="V57" s="58">
        <f t="shared" si="1"/>
        <v>0</v>
      </c>
      <c r="W57" s="58">
        <f t="shared" si="2"/>
        <v>0</v>
      </c>
      <c r="X57" s="58">
        <f t="shared" si="3"/>
        <v>0</v>
      </c>
      <c r="Y57" s="58">
        <f t="shared" si="4"/>
        <v>0</v>
      </c>
      <c r="Z57" s="58">
        <f t="shared" si="5"/>
        <v>0</v>
      </c>
      <c r="AA57" s="58">
        <f t="shared" si="6"/>
        <v>0</v>
      </c>
      <c r="AB57" s="58">
        <f t="shared" si="7"/>
        <v>0</v>
      </c>
    </row>
    <row r="58" spans="1:28" s="15" customFormat="1" x14ac:dyDescent="0.25">
      <c r="A58" s="56"/>
      <c r="B58" s="45"/>
      <c r="C58" s="126"/>
      <c r="D58" s="47"/>
      <c r="E58" s="47"/>
      <c r="F58" s="47"/>
      <c r="G58" s="47"/>
      <c r="H58" s="60">
        <f t="shared" si="8"/>
        <v>0</v>
      </c>
      <c r="I58" s="45"/>
      <c r="J58" s="59">
        <f>IF(ISBLANK($B58),0,VLOOKUP($B58,Listen!$A$2:$C$44,2,FALSE))</f>
        <v>0</v>
      </c>
      <c r="K58" s="59">
        <f>IF(ISBLANK($B58),0,VLOOKUP($B58,Listen!$A$2:$C$44,3,FALSE))</f>
        <v>0</v>
      </c>
      <c r="L58" s="50">
        <f t="shared" si="9"/>
        <v>0</v>
      </c>
      <c r="M58" s="50">
        <f t="shared" si="28"/>
        <v>0</v>
      </c>
      <c r="N58" s="50">
        <f t="shared" si="29"/>
        <v>0</v>
      </c>
      <c r="O58" s="50">
        <f t="shared" ref="O58" si="68">N58</f>
        <v>0</v>
      </c>
      <c r="P58" s="50">
        <f t="shared" si="63"/>
        <v>0</v>
      </c>
      <c r="Q58" s="50">
        <f t="shared" si="11"/>
        <v>0</v>
      </c>
      <c r="R58" s="50">
        <f t="shared" si="12"/>
        <v>0</v>
      </c>
      <c r="S58" s="58">
        <f t="shared" si="45"/>
        <v>0</v>
      </c>
      <c r="T58" s="58">
        <f>IF(C58=A_Stammdaten!$B$9,$H58-D_SAV!$U58,HLOOKUP(A_Stammdaten!$B$9-1,$V$4:$AB$304,ROW(C58)-3,FALSE)-$U58)</f>
        <v>0</v>
      </c>
      <c r="U58" s="58">
        <f>HLOOKUP(A_Stammdaten!$B$9,$V$4:$AB$304,ROW(C58)-3,FALSE)</f>
        <v>0</v>
      </c>
      <c r="V58" s="58">
        <f t="shared" si="1"/>
        <v>0</v>
      </c>
      <c r="W58" s="58">
        <f t="shared" si="2"/>
        <v>0</v>
      </c>
      <c r="X58" s="58">
        <f t="shared" si="3"/>
        <v>0</v>
      </c>
      <c r="Y58" s="58">
        <f t="shared" si="4"/>
        <v>0</v>
      </c>
      <c r="Z58" s="58">
        <f t="shared" si="5"/>
        <v>0</v>
      </c>
      <c r="AA58" s="58">
        <f t="shared" si="6"/>
        <v>0</v>
      </c>
      <c r="AB58" s="58">
        <f t="shared" si="7"/>
        <v>0</v>
      </c>
    </row>
    <row r="59" spans="1:28" s="15" customFormat="1" x14ac:dyDescent="0.25">
      <c r="A59" s="56"/>
      <c r="B59" s="45"/>
      <c r="C59" s="126"/>
      <c r="D59" s="47"/>
      <c r="E59" s="47"/>
      <c r="F59" s="47"/>
      <c r="G59" s="47"/>
      <c r="H59" s="60">
        <f t="shared" si="8"/>
        <v>0</v>
      </c>
      <c r="I59" s="45"/>
      <c r="J59" s="59">
        <f>IF(ISBLANK($B59),0,VLOOKUP($B59,Listen!$A$2:$C$44,2,FALSE))</f>
        <v>0</v>
      </c>
      <c r="K59" s="59">
        <f>IF(ISBLANK($B59),0,VLOOKUP($B59,Listen!$A$2:$C$44,3,FALSE))</f>
        <v>0</v>
      </c>
      <c r="L59" s="50">
        <f t="shared" si="9"/>
        <v>0</v>
      </c>
      <c r="M59" s="50">
        <f t="shared" si="28"/>
        <v>0</v>
      </c>
      <c r="N59" s="50">
        <f t="shared" si="29"/>
        <v>0</v>
      </c>
      <c r="O59" s="50">
        <f t="shared" ref="O59" si="69">N59</f>
        <v>0</v>
      </c>
      <c r="P59" s="50">
        <f t="shared" si="63"/>
        <v>0</v>
      </c>
      <c r="Q59" s="50">
        <f t="shared" si="11"/>
        <v>0</v>
      </c>
      <c r="R59" s="50">
        <f t="shared" si="12"/>
        <v>0</v>
      </c>
      <c r="S59" s="58">
        <f t="shared" si="45"/>
        <v>0</v>
      </c>
      <c r="T59" s="58">
        <f>IF(C59=A_Stammdaten!$B$9,$H59-D_SAV!$U59,HLOOKUP(A_Stammdaten!$B$9-1,$V$4:$AB$304,ROW(C59)-3,FALSE)-$U59)</f>
        <v>0</v>
      </c>
      <c r="U59" s="58">
        <f>HLOOKUP(A_Stammdaten!$B$9,$V$4:$AB$304,ROW(C59)-3,FALSE)</f>
        <v>0</v>
      </c>
      <c r="V59" s="58">
        <f t="shared" si="1"/>
        <v>0</v>
      </c>
      <c r="W59" s="58">
        <f t="shared" si="2"/>
        <v>0</v>
      </c>
      <c r="X59" s="58">
        <f t="shared" si="3"/>
        <v>0</v>
      </c>
      <c r="Y59" s="58">
        <f t="shared" si="4"/>
        <v>0</v>
      </c>
      <c r="Z59" s="58">
        <f t="shared" si="5"/>
        <v>0</v>
      </c>
      <c r="AA59" s="58">
        <f t="shared" si="6"/>
        <v>0</v>
      </c>
      <c r="AB59" s="58">
        <f t="shared" si="7"/>
        <v>0</v>
      </c>
    </row>
    <row r="60" spans="1:28" s="15" customFormat="1" x14ac:dyDescent="0.25">
      <c r="A60" s="56"/>
      <c r="B60" s="45"/>
      <c r="C60" s="126"/>
      <c r="D60" s="47"/>
      <c r="E60" s="47"/>
      <c r="F60" s="47"/>
      <c r="G60" s="47"/>
      <c r="H60" s="60">
        <f t="shared" si="8"/>
        <v>0</v>
      </c>
      <c r="I60" s="45"/>
      <c r="J60" s="59">
        <f>IF(ISBLANK($B60),0,VLOOKUP($B60,Listen!$A$2:$C$44,2,FALSE))</f>
        <v>0</v>
      </c>
      <c r="K60" s="59">
        <f>IF(ISBLANK($B60),0,VLOOKUP($B60,Listen!$A$2:$C$44,3,FALSE))</f>
        <v>0</v>
      </c>
      <c r="L60" s="50">
        <f t="shared" si="9"/>
        <v>0</v>
      </c>
      <c r="M60" s="50">
        <f t="shared" si="28"/>
        <v>0</v>
      </c>
      <c r="N60" s="50">
        <f t="shared" si="29"/>
        <v>0</v>
      </c>
      <c r="O60" s="50">
        <f t="shared" ref="O60" si="70">N60</f>
        <v>0</v>
      </c>
      <c r="P60" s="50">
        <f t="shared" si="63"/>
        <v>0</v>
      </c>
      <c r="Q60" s="50">
        <f t="shared" si="11"/>
        <v>0</v>
      </c>
      <c r="R60" s="50">
        <f t="shared" si="12"/>
        <v>0</v>
      </c>
      <c r="S60" s="58">
        <f t="shared" si="45"/>
        <v>0</v>
      </c>
      <c r="T60" s="58">
        <f>IF(C60=A_Stammdaten!$B$9,$H60-D_SAV!$U60,HLOOKUP(A_Stammdaten!$B$9-1,$V$4:$AB$304,ROW(C60)-3,FALSE)-$U60)</f>
        <v>0</v>
      </c>
      <c r="U60" s="58">
        <f>HLOOKUP(A_Stammdaten!$B$9,$V$4:$AB$304,ROW(C60)-3,FALSE)</f>
        <v>0</v>
      </c>
      <c r="V60" s="58">
        <f t="shared" si="1"/>
        <v>0</v>
      </c>
      <c r="W60" s="58">
        <f t="shared" si="2"/>
        <v>0</v>
      </c>
      <c r="X60" s="58">
        <f t="shared" si="3"/>
        <v>0</v>
      </c>
      <c r="Y60" s="58">
        <f t="shared" si="4"/>
        <v>0</v>
      </c>
      <c r="Z60" s="58">
        <f t="shared" si="5"/>
        <v>0</v>
      </c>
      <c r="AA60" s="58">
        <f t="shared" si="6"/>
        <v>0</v>
      </c>
      <c r="AB60" s="58">
        <f t="shared" si="7"/>
        <v>0</v>
      </c>
    </row>
    <row r="61" spans="1:28" s="15" customFormat="1" x14ac:dyDescent="0.25">
      <c r="A61" s="56"/>
      <c r="B61" s="45"/>
      <c r="C61" s="126"/>
      <c r="D61" s="47"/>
      <c r="E61" s="47"/>
      <c r="F61" s="47"/>
      <c r="G61" s="47"/>
      <c r="H61" s="60">
        <f t="shared" si="8"/>
        <v>0</v>
      </c>
      <c r="I61" s="45"/>
      <c r="J61" s="59">
        <f>IF(ISBLANK($B61),0,VLOOKUP($B61,Listen!$A$2:$C$44,2,FALSE))</f>
        <v>0</v>
      </c>
      <c r="K61" s="59">
        <f>IF(ISBLANK($B61),0,VLOOKUP($B61,Listen!$A$2:$C$44,3,FALSE))</f>
        <v>0</v>
      </c>
      <c r="L61" s="50">
        <f t="shared" si="9"/>
        <v>0</v>
      </c>
      <c r="M61" s="50">
        <f t="shared" si="28"/>
        <v>0</v>
      </c>
      <c r="N61" s="50">
        <f t="shared" si="29"/>
        <v>0</v>
      </c>
      <c r="O61" s="50">
        <f t="shared" ref="O61" si="71">N61</f>
        <v>0</v>
      </c>
      <c r="P61" s="50">
        <f t="shared" si="63"/>
        <v>0</v>
      </c>
      <c r="Q61" s="50">
        <f t="shared" si="11"/>
        <v>0</v>
      </c>
      <c r="R61" s="50">
        <f t="shared" si="12"/>
        <v>0</v>
      </c>
      <c r="S61" s="58">
        <f t="shared" si="45"/>
        <v>0</v>
      </c>
      <c r="T61" s="58">
        <f>IF(C61=A_Stammdaten!$B$9,$H61-D_SAV!$U61,HLOOKUP(A_Stammdaten!$B$9-1,$V$4:$AB$304,ROW(C61)-3,FALSE)-$U61)</f>
        <v>0</v>
      </c>
      <c r="U61" s="58">
        <f>HLOOKUP(A_Stammdaten!$B$9,$V$4:$AB$304,ROW(C61)-3,FALSE)</f>
        <v>0</v>
      </c>
      <c r="V61" s="58">
        <f t="shared" si="1"/>
        <v>0</v>
      </c>
      <c r="W61" s="58">
        <f t="shared" si="2"/>
        <v>0</v>
      </c>
      <c r="X61" s="58">
        <f t="shared" si="3"/>
        <v>0</v>
      </c>
      <c r="Y61" s="58">
        <f t="shared" si="4"/>
        <v>0</v>
      </c>
      <c r="Z61" s="58">
        <f t="shared" si="5"/>
        <v>0</v>
      </c>
      <c r="AA61" s="58">
        <f t="shared" si="6"/>
        <v>0</v>
      </c>
      <c r="AB61" s="58">
        <f t="shared" si="7"/>
        <v>0</v>
      </c>
    </row>
    <row r="62" spans="1:28" s="15" customFormat="1" x14ac:dyDescent="0.25">
      <c r="A62" s="56"/>
      <c r="B62" s="45"/>
      <c r="C62" s="126"/>
      <c r="D62" s="47"/>
      <c r="E62" s="47"/>
      <c r="F62" s="47"/>
      <c r="G62" s="47"/>
      <c r="H62" s="60">
        <f t="shared" si="8"/>
        <v>0</v>
      </c>
      <c r="I62" s="45"/>
      <c r="J62" s="59">
        <f>IF(ISBLANK($B62),0,VLOOKUP($B62,Listen!$A$2:$C$44,2,FALSE))</f>
        <v>0</v>
      </c>
      <c r="K62" s="59">
        <f>IF(ISBLANK($B62),0,VLOOKUP($B62,Listen!$A$2:$C$44,3,FALSE))</f>
        <v>0</v>
      </c>
      <c r="L62" s="50">
        <f t="shared" si="9"/>
        <v>0</v>
      </c>
      <c r="M62" s="50">
        <f t="shared" si="28"/>
        <v>0</v>
      </c>
      <c r="N62" s="50">
        <f t="shared" si="29"/>
        <v>0</v>
      </c>
      <c r="O62" s="50">
        <f t="shared" ref="O62" si="72">N62</f>
        <v>0</v>
      </c>
      <c r="P62" s="50">
        <f t="shared" si="63"/>
        <v>0</v>
      </c>
      <c r="Q62" s="50">
        <f t="shared" si="11"/>
        <v>0</v>
      </c>
      <c r="R62" s="50">
        <f t="shared" si="12"/>
        <v>0</v>
      </c>
      <c r="S62" s="58">
        <f t="shared" si="45"/>
        <v>0</v>
      </c>
      <c r="T62" s="58">
        <f>IF(C62=A_Stammdaten!$B$9,$H62-D_SAV!$U62,HLOOKUP(A_Stammdaten!$B$9-1,$V$4:$AB$304,ROW(C62)-3,FALSE)-$U62)</f>
        <v>0</v>
      </c>
      <c r="U62" s="58">
        <f>HLOOKUP(A_Stammdaten!$B$9,$V$4:$AB$304,ROW(C62)-3,FALSE)</f>
        <v>0</v>
      </c>
      <c r="V62" s="58">
        <f t="shared" si="1"/>
        <v>0</v>
      </c>
      <c r="W62" s="58">
        <f t="shared" si="2"/>
        <v>0</v>
      </c>
      <c r="X62" s="58">
        <f t="shared" si="3"/>
        <v>0</v>
      </c>
      <c r="Y62" s="58">
        <f t="shared" si="4"/>
        <v>0</v>
      </c>
      <c r="Z62" s="58">
        <f t="shared" si="5"/>
        <v>0</v>
      </c>
      <c r="AA62" s="58">
        <f t="shared" si="6"/>
        <v>0</v>
      </c>
      <c r="AB62" s="58">
        <f t="shared" si="7"/>
        <v>0</v>
      </c>
    </row>
    <row r="63" spans="1:28" s="15" customFormat="1" x14ac:dyDescent="0.25">
      <c r="A63" s="56"/>
      <c r="B63" s="45"/>
      <c r="C63" s="126"/>
      <c r="D63" s="47"/>
      <c r="E63" s="47"/>
      <c r="F63" s="47"/>
      <c r="G63" s="47"/>
      <c r="H63" s="60">
        <f t="shared" si="8"/>
        <v>0</v>
      </c>
      <c r="I63" s="45"/>
      <c r="J63" s="59">
        <f>IF(ISBLANK($B63),0,VLOOKUP($B63,Listen!$A$2:$C$44,2,FALSE))</f>
        <v>0</v>
      </c>
      <c r="K63" s="59">
        <f>IF(ISBLANK($B63),0,VLOOKUP($B63,Listen!$A$2:$C$44,3,FALSE))</f>
        <v>0</v>
      </c>
      <c r="L63" s="50">
        <f t="shared" si="9"/>
        <v>0</v>
      </c>
      <c r="M63" s="50">
        <f t="shared" si="28"/>
        <v>0</v>
      </c>
      <c r="N63" s="50">
        <f t="shared" si="29"/>
        <v>0</v>
      </c>
      <c r="O63" s="50">
        <f t="shared" ref="O63" si="73">N63</f>
        <v>0</v>
      </c>
      <c r="P63" s="50">
        <f t="shared" si="63"/>
        <v>0</v>
      </c>
      <c r="Q63" s="50">
        <f t="shared" si="11"/>
        <v>0</v>
      </c>
      <c r="R63" s="50">
        <f t="shared" si="12"/>
        <v>0</v>
      </c>
      <c r="S63" s="58">
        <f t="shared" si="45"/>
        <v>0</v>
      </c>
      <c r="T63" s="58">
        <f>IF(C63=A_Stammdaten!$B$9,$H63-D_SAV!$U63,HLOOKUP(A_Stammdaten!$B$9-1,$V$4:$AB$304,ROW(C63)-3,FALSE)-$U63)</f>
        <v>0</v>
      </c>
      <c r="U63" s="58">
        <f>HLOOKUP(A_Stammdaten!$B$9,$V$4:$AB$304,ROW(C63)-3,FALSE)</f>
        <v>0</v>
      </c>
      <c r="V63" s="58">
        <f t="shared" si="1"/>
        <v>0</v>
      </c>
      <c r="W63" s="58">
        <f t="shared" si="2"/>
        <v>0</v>
      </c>
      <c r="X63" s="58">
        <f t="shared" si="3"/>
        <v>0</v>
      </c>
      <c r="Y63" s="58">
        <f t="shared" si="4"/>
        <v>0</v>
      </c>
      <c r="Z63" s="58">
        <f t="shared" si="5"/>
        <v>0</v>
      </c>
      <c r="AA63" s="58">
        <f t="shared" si="6"/>
        <v>0</v>
      </c>
      <c r="AB63" s="58">
        <f t="shared" si="7"/>
        <v>0</v>
      </c>
    </row>
    <row r="64" spans="1:28" s="15" customFormat="1" x14ac:dyDescent="0.25">
      <c r="A64" s="56"/>
      <c r="B64" s="45"/>
      <c r="C64" s="126"/>
      <c r="D64" s="47"/>
      <c r="E64" s="47"/>
      <c r="F64" s="47"/>
      <c r="G64" s="47"/>
      <c r="H64" s="60">
        <f t="shared" si="8"/>
        <v>0</v>
      </c>
      <c r="I64" s="45"/>
      <c r="J64" s="59">
        <f>IF(ISBLANK($B64),0,VLOOKUP($B64,Listen!$A$2:$C$44,2,FALSE))</f>
        <v>0</v>
      </c>
      <c r="K64" s="59">
        <f>IF(ISBLANK($B64),0,VLOOKUP($B64,Listen!$A$2:$C$44,3,FALSE))</f>
        <v>0</v>
      </c>
      <c r="L64" s="50">
        <f t="shared" si="9"/>
        <v>0</v>
      </c>
      <c r="M64" s="50">
        <f t="shared" si="28"/>
        <v>0</v>
      </c>
      <c r="N64" s="50">
        <f t="shared" si="29"/>
        <v>0</v>
      </c>
      <c r="O64" s="50">
        <f t="shared" ref="O64" si="74">N64</f>
        <v>0</v>
      </c>
      <c r="P64" s="50">
        <f t="shared" si="63"/>
        <v>0</v>
      </c>
      <c r="Q64" s="50">
        <f t="shared" si="11"/>
        <v>0</v>
      </c>
      <c r="R64" s="50">
        <f t="shared" si="12"/>
        <v>0</v>
      </c>
      <c r="S64" s="58">
        <f t="shared" si="45"/>
        <v>0</v>
      </c>
      <c r="T64" s="58">
        <f>IF(C64=A_Stammdaten!$B$9,$H64-D_SAV!$U64,HLOOKUP(A_Stammdaten!$B$9-1,$V$4:$AB$304,ROW(C64)-3,FALSE)-$U64)</f>
        <v>0</v>
      </c>
      <c r="U64" s="58">
        <f>HLOOKUP(A_Stammdaten!$B$9,$V$4:$AB$304,ROW(C64)-3,FALSE)</f>
        <v>0</v>
      </c>
      <c r="V64" s="58">
        <f t="shared" si="1"/>
        <v>0</v>
      </c>
      <c r="W64" s="58">
        <f t="shared" si="2"/>
        <v>0</v>
      </c>
      <c r="X64" s="58">
        <f t="shared" si="3"/>
        <v>0</v>
      </c>
      <c r="Y64" s="58">
        <f t="shared" si="4"/>
        <v>0</v>
      </c>
      <c r="Z64" s="58">
        <f t="shared" si="5"/>
        <v>0</v>
      </c>
      <c r="AA64" s="58">
        <f t="shared" si="6"/>
        <v>0</v>
      </c>
      <c r="AB64" s="58">
        <f t="shared" si="7"/>
        <v>0</v>
      </c>
    </row>
    <row r="65" spans="1:28" s="15" customFormat="1" x14ac:dyDescent="0.25">
      <c r="A65" s="56"/>
      <c r="B65" s="45"/>
      <c r="C65" s="126"/>
      <c r="D65" s="47"/>
      <c r="E65" s="47"/>
      <c r="F65" s="47"/>
      <c r="G65" s="47"/>
      <c r="H65" s="60">
        <f t="shared" si="8"/>
        <v>0</v>
      </c>
      <c r="I65" s="45"/>
      <c r="J65" s="59">
        <f>IF(ISBLANK($B65),0,VLOOKUP($B65,Listen!$A$2:$C$44,2,FALSE))</f>
        <v>0</v>
      </c>
      <c r="K65" s="59">
        <f>IF(ISBLANK($B65),0,VLOOKUP($B65,Listen!$A$2:$C$44,3,FALSE))</f>
        <v>0</v>
      </c>
      <c r="L65" s="50">
        <f t="shared" si="9"/>
        <v>0</v>
      </c>
      <c r="M65" s="50">
        <f t="shared" si="28"/>
        <v>0</v>
      </c>
      <c r="N65" s="50">
        <f t="shared" si="29"/>
        <v>0</v>
      </c>
      <c r="O65" s="50">
        <f t="shared" ref="O65" si="75">N65</f>
        <v>0</v>
      </c>
      <c r="P65" s="50">
        <f t="shared" si="63"/>
        <v>0</v>
      </c>
      <c r="Q65" s="50">
        <f t="shared" si="11"/>
        <v>0</v>
      </c>
      <c r="R65" s="50">
        <f t="shared" si="12"/>
        <v>0</v>
      </c>
      <c r="S65" s="58">
        <f t="shared" si="45"/>
        <v>0</v>
      </c>
      <c r="T65" s="58">
        <f>IF(C65=A_Stammdaten!$B$9,$H65-D_SAV!$U65,HLOOKUP(A_Stammdaten!$B$9-1,$V$4:$AB$304,ROW(C65)-3,FALSE)-$U65)</f>
        <v>0</v>
      </c>
      <c r="U65" s="58">
        <f>HLOOKUP(A_Stammdaten!$B$9,$V$4:$AB$304,ROW(C65)-3,FALSE)</f>
        <v>0</v>
      </c>
      <c r="V65" s="58">
        <f t="shared" si="1"/>
        <v>0</v>
      </c>
      <c r="W65" s="58">
        <f t="shared" si="2"/>
        <v>0</v>
      </c>
      <c r="X65" s="58">
        <f t="shared" si="3"/>
        <v>0</v>
      </c>
      <c r="Y65" s="58">
        <f t="shared" si="4"/>
        <v>0</v>
      </c>
      <c r="Z65" s="58">
        <f t="shared" si="5"/>
        <v>0</v>
      </c>
      <c r="AA65" s="58">
        <f t="shared" si="6"/>
        <v>0</v>
      </c>
      <c r="AB65" s="58">
        <f t="shared" si="7"/>
        <v>0</v>
      </c>
    </row>
    <row r="66" spans="1:28" s="15" customFormat="1" x14ac:dyDescent="0.25">
      <c r="A66" s="56"/>
      <c r="B66" s="45"/>
      <c r="C66" s="126"/>
      <c r="D66" s="47"/>
      <c r="E66" s="47"/>
      <c r="F66" s="47"/>
      <c r="G66" s="47"/>
      <c r="H66" s="60">
        <f t="shared" si="8"/>
        <v>0</v>
      </c>
      <c r="I66" s="45"/>
      <c r="J66" s="59">
        <f>IF(ISBLANK($B66),0,VLOOKUP($B66,Listen!$A$2:$C$44,2,FALSE))</f>
        <v>0</v>
      </c>
      <c r="K66" s="59">
        <f>IF(ISBLANK($B66),0,VLOOKUP($B66,Listen!$A$2:$C$44,3,FALSE))</f>
        <v>0</v>
      </c>
      <c r="L66" s="50">
        <f t="shared" si="9"/>
        <v>0</v>
      </c>
      <c r="M66" s="50">
        <f t="shared" si="28"/>
        <v>0</v>
      </c>
      <c r="N66" s="50">
        <f t="shared" si="29"/>
        <v>0</v>
      </c>
      <c r="O66" s="50">
        <f t="shared" ref="O66" si="76">N66</f>
        <v>0</v>
      </c>
      <c r="P66" s="50">
        <f t="shared" si="63"/>
        <v>0</v>
      </c>
      <c r="Q66" s="50">
        <f t="shared" si="11"/>
        <v>0</v>
      </c>
      <c r="R66" s="50">
        <f t="shared" si="12"/>
        <v>0</v>
      </c>
      <c r="S66" s="58">
        <f t="shared" si="45"/>
        <v>0</v>
      </c>
      <c r="T66" s="58">
        <f>IF(C66=A_Stammdaten!$B$9,$H66-D_SAV!$U66,HLOOKUP(A_Stammdaten!$B$9-1,$V$4:$AB$304,ROW(C66)-3,FALSE)-$U66)</f>
        <v>0</v>
      </c>
      <c r="U66" s="58">
        <f>HLOOKUP(A_Stammdaten!$B$9,$V$4:$AB$304,ROW(C66)-3,FALSE)</f>
        <v>0</v>
      </c>
      <c r="V66" s="58">
        <f t="shared" si="1"/>
        <v>0</v>
      </c>
      <c r="W66" s="58">
        <f t="shared" si="2"/>
        <v>0</v>
      </c>
      <c r="X66" s="58">
        <f t="shared" si="3"/>
        <v>0</v>
      </c>
      <c r="Y66" s="58">
        <f t="shared" si="4"/>
        <v>0</v>
      </c>
      <c r="Z66" s="58">
        <f t="shared" si="5"/>
        <v>0</v>
      </c>
      <c r="AA66" s="58">
        <f t="shared" si="6"/>
        <v>0</v>
      </c>
      <c r="AB66" s="58">
        <f t="shared" si="7"/>
        <v>0</v>
      </c>
    </row>
    <row r="67" spans="1:28" s="15" customFormat="1" x14ac:dyDescent="0.25">
      <c r="A67" s="56"/>
      <c r="B67" s="45"/>
      <c r="C67" s="126"/>
      <c r="D67" s="47"/>
      <c r="E67" s="47"/>
      <c r="F67" s="47"/>
      <c r="G67" s="47"/>
      <c r="H67" s="60">
        <f t="shared" si="8"/>
        <v>0</v>
      </c>
      <c r="I67" s="45"/>
      <c r="J67" s="59">
        <f>IF(ISBLANK($B67),0,VLOOKUP($B67,Listen!$A$2:$C$44,2,FALSE))</f>
        <v>0</v>
      </c>
      <c r="K67" s="59">
        <f>IF(ISBLANK($B67),0,VLOOKUP($B67,Listen!$A$2:$C$44,3,FALSE))</f>
        <v>0</v>
      </c>
      <c r="L67" s="50">
        <f t="shared" si="9"/>
        <v>0</v>
      </c>
      <c r="M67" s="50">
        <f t="shared" si="28"/>
        <v>0</v>
      </c>
      <c r="N67" s="50">
        <f t="shared" si="29"/>
        <v>0</v>
      </c>
      <c r="O67" s="50">
        <f t="shared" ref="O67" si="77">N67</f>
        <v>0</v>
      </c>
      <c r="P67" s="50">
        <f t="shared" si="63"/>
        <v>0</v>
      </c>
      <c r="Q67" s="50">
        <f t="shared" si="11"/>
        <v>0</v>
      </c>
      <c r="R67" s="50">
        <f t="shared" si="12"/>
        <v>0</v>
      </c>
      <c r="S67" s="58">
        <f t="shared" si="45"/>
        <v>0</v>
      </c>
      <c r="T67" s="58">
        <f>IF(C67=A_Stammdaten!$B$9,$H67-D_SAV!$U67,HLOOKUP(A_Stammdaten!$B$9-1,$V$4:$AB$304,ROW(C67)-3,FALSE)-$U67)</f>
        <v>0</v>
      </c>
      <c r="U67" s="58">
        <f>HLOOKUP(A_Stammdaten!$B$9,$V$4:$AB$304,ROW(C67)-3,FALSE)</f>
        <v>0</v>
      </c>
      <c r="V67" s="58">
        <f t="shared" si="1"/>
        <v>0</v>
      </c>
      <c r="W67" s="58">
        <f t="shared" si="2"/>
        <v>0</v>
      </c>
      <c r="X67" s="58">
        <f t="shared" si="3"/>
        <v>0</v>
      </c>
      <c r="Y67" s="58">
        <f t="shared" si="4"/>
        <v>0</v>
      </c>
      <c r="Z67" s="58">
        <f t="shared" si="5"/>
        <v>0</v>
      </c>
      <c r="AA67" s="58">
        <f t="shared" si="6"/>
        <v>0</v>
      </c>
      <c r="AB67" s="58">
        <f t="shared" si="7"/>
        <v>0</v>
      </c>
    </row>
    <row r="68" spans="1:28" s="15" customFormat="1" x14ac:dyDescent="0.25">
      <c r="A68" s="56"/>
      <c r="B68" s="45"/>
      <c r="C68" s="126"/>
      <c r="D68" s="47"/>
      <c r="E68" s="47"/>
      <c r="F68" s="47"/>
      <c r="G68" s="47"/>
      <c r="H68" s="60">
        <f t="shared" si="8"/>
        <v>0</v>
      </c>
      <c r="I68" s="45"/>
      <c r="J68" s="59">
        <f>IF(ISBLANK($B68),0,VLOOKUP($B68,Listen!$A$2:$C$44,2,FALSE))</f>
        <v>0</v>
      </c>
      <c r="K68" s="59">
        <f>IF(ISBLANK($B68),0,VLOOKUP($B68,Listen!$A$2:$C$44,3,FALSE))</f>
        <v>0</v>
      </c>
      <c r="L68" s="50">
        <f t="shared" si="9"/>
        <v>0</v>
      </c>
      <c r="M68" s="50">
        <f t="shared" si="28"/>
        <v>0</v>
      </c>
      <c r="N68" s="50">
        <f t="shared" si="29"/>
        <v>0</v>
      </c>
      <c r="O68" s="50">
        <f t="shared" ref="O68" si="78">N68</f>
        <v>0</v>
      </c>
      <c r="P68" s="50">
        <f t="shared" si="63"/>
        <v>0</v>
      </c>
      <c r="Q68" s="50">
        <f t="shared" si="11"/>
        <v>0</v>
      </c>
      <c r="R68" s="50">
        <f t="shared" si="12"/>
        <v>0</v>
      </c>
      <c r="S68" s="58">
        <f t="shared" si="45"/>
        <v>0</v>
      </c>
      <c r="T68" s="58">
        <f>IF(C68=A_Stammdaten!$B$9,$H68-D_SAV!$U68,HLOOKUP(A_Stammdaten!$B$9-1,$V$4:$AB$304,ROW(C68)-3,FALSE)-$U68)</f>
        <v>0</v>
      </c>
      <c r="U68" s="58">
        <f>HLOOKUP(A_Stammdaten!$B$9,$V$4:$AB$304,ROW(C68)-3,FALSE)</f>
        <v>0</v>
      </c>
      <c r="V68" s="58">
        <f t="shared" si="1"/>
        <v>0</v>
      </c>
      <c r="W68" s="58">
        <f t="shared" si="2"/>
        <v>0</v>
      </c>
      <c r="X68" s="58">
        <f t="shared" si="3"/>
        <v>0</v>
      </c>
      <c r="Y68" s="58">
        <f t="shared" si="4"/>
        <v>0</v>
      </c>
      <c r="Z68" s="58">
        <f t="shared" si="5"/>
        <v>0</v>
      </c>
      <c r="AA68" s="58">
        <f t="shared" si="6"/>
        <v>0</v>
      </c>
      <c r="AB68" s="58">
        <f t="shared" si="7"/>
        <v>0</v>
      </c>
    </row>
    <row r="69" spans="1:28" s="15" customFormat="1" x14ac:dyDescent="0.25">
      <c r="A69" s="56"/>
      <c r="B69" s="45"/>
      <c r="C69" s="126"/>
      <c r="D69" s="47"/>
      <c r="E69" s="47"/>
      <c r="F69" s="47"/>
      <c r="G69" s="47"/>
      <c r="H69" s="60">
        <f t="shared" si="8"/>
        <v>0</v>
      </c>
      <c r="I69" s="45"/>
      <c r="J69" s="59">
        <f>IF(ISBLANK($B69),0,VLOOKUP($B69,Listen!$A$2:$C$44,2,FALSE))</f>
        <v>0</v>
      </c>
      <c r="K69" s="59">
        <f>IF(ISBLANK($B69),0,VLOOKUP($B69,Listen!$A$2:$C$44,3,FALSE))</f>
        <v>0</v>
      </c>
      <c r="L69" s="50">
        <f t="shared" si="9"/>
        <v>0</v>
      </c>
      <c r="M69" s="50">
        <f t="shared" si="28"/>
        <v>0</v>
      </c>
      <c r="N69" s="50">
        <f t="shared" si="29"/>
        <v>0</v>
      </c>
      <c r="O69" s="50">
        <f t="shared" ref="O69:P84" si="79">N69</f>
        <v>0</v>
      </c>
      <c r="P69" s="50">
        <f t="shared" si="79"/>
        <v>0</v>
      </c>
      <c r="Q69" s="50">
        <f t="shared" si="11"/>
        <v>0</v>
      </c>
      <c r="R69" s="50">
        <f t="shared" si="12"/>
        <v>0</v>
      </c>
      <c r="S69" s="58">
        <f t="shared" si="45"/>
        <v>0</v>
      </c>
      <c r="T69" s="58">
        <f>IF(C69=A_Stammdaten!$B$9,$H69-D_SAV!$U69,HLOOKUP(A_Stammdaten!$B$9-1,$V$4:$AB$304,ROW(C69)-3,FALSE)-$U69)</f>
        <v>0</v>
      </c>
      <c r="U69" s="58">
        <f>HLOOKUP(A_Stammdaten!$B$9,$V$4:$AB$304,ROW(C69)-3,FALSE)</f>
        <v>0</v>
      </c>
      <c r="V69" s="58">
        <f t="shared" ref="V69:V132" si="80">IF(OR($C69=0,$H69=0),0,IF($C69&lt;=V$4,$H69-$H69/L69*(V$4-$C69+1),0))</f>
        <v>0</v>
      </c>
      <c r="W69" s="58">
        <f t="shared" ref="W69:W132" si="81">IF(OR($C69=0,$H69=0,M69-(W$4-$C69)=0),0,IF($C69&lt;W$4,V69-V69/(M69-(W$4-$C69)),IF($C69=W$4,$H69-$H69/M69,0)))</f>
        <v>0</v>
      </c>
      <c r="X69" s="58">
        <f t="shared" ref="X69:X132" si="82">IF(OR($C69=0,$H69=0,N69-(X$4-$C69)=0),0,IF($C69&lt;X$4,W69-W69/(N69-(X$4-$C69)),IF($C69=X$4,$H69-$H69/N69,0)))</f>
        <v>0</v>
      </c>
      <c r="Y69" s="58">
        <f t="shared" ref="Y69:Y132" si="83">IF(OR($C69=0,$H69=0,O69-(Y$4-$C69)=0),0,IF($C69&lt;Y$4,X69-X69/(O69-(Y$4-$C69)),IF($C69=Y$4,$H69-$H69/O69,0)))</f>
        <v>0</v>
      </c>
      <c r="Z69" s="58">
        <f t="shared" ref="Z69:Z132" si="84">IF(OR($C69=0,$H69=0,P69-(Z$4-$C69)=0),0,IF($C69&lt;Z$4,Y69-Y69/(P69-(Z$4-$C69)),IF($C69=Z$4,$H69-$H69/P69,0)))</f>
        <v>0</v>
      </c>
      <c r="AA69" s="58">
        <f t="shared" ref="AA69:AA132" si="85">IF(OR($C69=0,$H69=0,Q69-(AA$4-$C69)=0),0,IF($C69&lt;AA$4,Z69-Z69/(Q69-(AA$4-$C69)),IF($C69=AA$4,$H69-$H69/Q69,0)))</f>
        <v>0</v>
      </c>
      <c r="AB69" s="58">
        <f t="shared" ref="AB69:AB132" si="86">IF(OR($C69=0,$H69=0,R69-(AB$4-$C69)=0),0,IF($C69&lt;AB$4,AA69-AA69/(R69-(AB$4-$C69)),IF($C69=AB$4,$H69-$H69/R69,0)))</f>
        <v>0</v>
      </c>
    </row>
    <row r="70" spans="1:28" s="15" customFormat="1" x14ac:dyDescent="0.25">
      <c r="A70" s="56"/>
      <c r="B70" s="45"/>
      <c r="C70" s="126"/>
      <c r="D70" s="47"/>
      <c r="E70" s="47"/>
      <c r="F70" s="47"/>
      <c r="G70" s="47"/>
      <c r="H70" s="60">
        <f t="shared" ref="H70:H133" si="87">+D70+E70-F70-G70</f>
        <v>0</v>
      </c>
      <c r="I70" s="45"/>
      <c r="J70" s="59">
        <f>IF(ISBLANK($B70),0,VLOOKUP($B70,Listen!$A$2:$C$44,2,FALSE))</f>
        <v>0</v>
      </c>
      <c r="K70" s="59">
        <f>IF(ISBLANK($B70),0,VLOOKUP($B70,Listen!$A$2:$C$44,3,FALSE))</f>
        <v>0</v>
      </c>
      <c r="L70" s="50">
        <f t="shared" ref="L70:L133" si="88">$J70</f>
        <v>0</v>
      </c>
      <c r="M70" s="50">
        <f t="shared" si="28"/>
        <v>0</v>
      </c>
      <c r="N70" s="50">
        <f t="shared" si="29"/>
        <v>0</v>
      </c>
      <c r="O70" s="50">
        <f t="shared" ref="O70" si="89">N70</f>
        <v>0</v>
      </c>
      <c r="P70" s="50">
        <f t="shared" si="79"/>
        <v>0</v>
      </c>
      <c r="Q70" s="50">
        <f t="shared" ref="Q70:Q133" si="90">P70</f>
        <v>0</v>
      </c>
      <c r="R70" s="50">
        <f t="shared" ref="R70:R133" si="91">Q70</f>
        <v>0</v>
      </c>
      <c r="S70" s="58">
        <f t="shared" si="45"/>
        <v>0</v>
      </c>
      <c r="T70" s="58">
        <f>IF(C70=A_Stammdaten!$B$9,$H70-D_SAV!$U70,HLOOKUP(A_Stammdaten!$B$9-1,$V$4:$AB$304,ROW(C70)-3,FALSE)-$U70)</f>
        <v>0</v>
      </c>
      <c r="U70" s="58">
        <f>HLOOKUP(A_Stammdaten!$B$9,$V$4:$AB$304,ROW(C70)-3,FALSE)</f>
        <v>0</v>
      </c>
      <c r="V70" s="58">
        <f t="shared" si="80"/>
        <v>0</v>
      </c>
      <c r="W70" s="58">
        <f t="shared" si="81"/>
        <v>0</v>
      </c>
      <c r="X70" s="58">
        <f t="shared" si="82"/>
        <v>0</v>
      </c>
      <c r="Y70" s="58">
        <f t="shared" si="83"/>
        <v>0</v>
      </c>
      <c r="Z70" s="58">
        <f t="shared" si="84"/>
        <v>0</v>
      </c>
      <c r="AA70" s="58">
        <f t="shared" si="85"/>
        <v>0</v>
      </c>
      <c r="AB70" s="58">
        <f t="shared" si="86"/>
        <v>0</v>
      </c>
    </row>
    <row r="71" spans="1:28" s="15" customFormat="1" x14ac:dyDescent="0.25">
      <c r="A71" s="56"/>
      <c r="B71" s="45"/>
      <c r="C71" s="126"/>
      <c r="D71" s="47"/>
      <c r="E71" s="47"/>
      <c r="F71" s="47"/>
      <c r="G71" s="47"/>
      <c r="H71" s="60">
        <f t="shared" si="87"/>
        <v>0</v>
      </c>
      <c r="I71" s="45"/>
      <c r="J71" s="59">
        <f>IF(ISBLANK($B71),0,VLOOKUP($B71,Listen!$A$2:$C$44,2,FALSE))</f>
        <v>0</v>
      </c>
      <c r="K71" s="59">
        <f>IF(ISBLANK($B71),0,VLOOKUP($B71,Listen!$A$2:$C$44,3,FALSE))</f>
        <v>0</v>
      </c>
      <c r="L71" s="50">
        <f t="shared" si="88"/>
        <v>0</v>
      </c>
      <c r="M71" s="50">
        <f t="shared" si="28"/>
        <v>0</v>
      </c>
      <c r="N71" s="50">
        <f t="shared" si="29"/>
        <v>0</v>
      </c>
      <c r="O71" s="50">
        <f t="shared" ref="O71" si="92">N71</f>
        <v>0</v>
      </c>
      <c r="P71" s="50">
        <f t="shared" si="79"/>
        <v>0</v>
      </c>
      <c r="Q71" s="50">
        <f t="shared" si="90"/>
        <v>0</v>
      </c>
      <c r="R71" s="50">
        <f t="shared" si="91"/>
        <v>0</v>
      </c>
      <c r="S71" s="58">
        <f t="shared" si="45"/>
        <v>0</v>
      </c>
      <c r="T71" s="58">
        <f>IF(C71=A_Stammdaten!$B$9,$H71-D_SAV!$U71,HLOOKUP(A_Stammdaten!$B$9-1,$V$4:$AB$304,ROW(C71)-3,FALSE)-$U71)</f>
        <v>0</v>
      </c>
      <c r="U71" s="58">
        <f>HLOOKUP(A_Stammdaten!$B$9,$V$4:$AB$304,ROW(C71)-3,FALSE)</f>
        <v>0</v>
      </c>
      <c r="V71" s="58">
        <f t="shared" si="80"/>
        <v>0</v>
      </c>
      <c r="W71" s="58">
        <f t="shared" si="81"/>
        <v>0</v>
      </c>
      <c r="X71" s="58">
        <f t="shared" si="82"/>
        <v>0</v>
      </c>
      <c r="Y71" s="58">
        <f t="shared" si="83"/>
        <v>0</v>
      </c>
      <c r="Z71" s="58">
        <f t="shared" si="84"/>
        <v>0</v>
      </c>
      <c r="AA71" s="58">
        <f t="shared" si="85"/>
        <v>0</v>
      </c>
      <c r="AB71" s="58">
        <f t="shared" si="86"/>
        <v>0</v>
      </c>
    </row>
    <row r="72" spans="1:28" s="15" customFormat="1" x14ac:dyDescent="0.25">
      <c r="A72" s="56"/>
      <c r="B72" s="45"/>
      <c r="C72" s="126"/>
      <c r="D72" s="47"/>
      <c r="E72" s="47"/>
      <c r="F72" s="47"/>
      <c r="G72" s="47"/>
      <c r="H72" s="60">
        <f t="shared" si="87"/>
        <v>0</v>
      </c>
      <c r="I72" s="45"/>
      <c r="J72" s="59">
        <f>IF(ISBLANK($B72),0,VLOOKUP($B72,Listen!$A$2:$C$44,2,FALSE))</f>
        <v>0</v>
      </c>
      <c r="K72" s="59">
        <f>IF(ISBLANK($B72),0,VLOOKUP($B72,Listen!$A$2:$C$44,3,FALSE))</f>
        <v>0</v>
      </c>
      <c r="L72" s="50">
        <f t="shared" si="88"/>
        <v>0</v>
      </c>
      <c r="M72" s="50">
        <f t="shared" si="28"/>
        <v>0</v>
      </c>
      <c r="N72" s="50">
        <f t="shared" si="29"/>
        <v>0</v>
      </c>
      <c r="O72" s="50">
        <f t="shared" ref="O72" si="93">N72</f>
        <v>0</v>
      </c>
      <c r="P72" s="50">
        <f t="shared" si="79"/>
        <v>0</v>
      </c>
      <c r="Q72" s="50">
        <f t="shared" si="90"/>
        <v>0</v>
      </c>
      <c r="R72" s="50">
        <f t="shared" si="91"/>
        <v>0</v>
      </c>
      <c r="S72" s="58">
        <f t="shared" si="45"/>
        <v>0</v>
      </c>
      <c r="T72" s="58">
        <f>IF(C72=A_Stammdaten!$B$9,$H72-D_SAV!$U72,HLOOKUP(A_Stammdaten!$B$9-1,$V$4:$AB$304,ROW(C72)-3,FALSE)-$U72)</f>
        <v>0</v>
      </c>
      <c r="U72" s="58">
        <f>HLOOKUP(A_Stammdaten!$B$9,$V$4:$AB$304,ROW(C72)-3,FALSE)</f>
        <v>0</v>
      </c>
      <c r="V72" s="58">
        <f t="shared" si="80"/>
        <v>0</v>
      </c>
      <c r="W72" s="58">
        <f t="shared" si="81"/>
        <v>0</v>
      </c>
      <c r="X72" s="58">
        <f t="shared" si="82"/>
        <v>0</v>
      </c>
      <c r="Y72" s="58">
        <f t="shared" si="83"/>
        <v>0</v>
      </c>
      <c r="Z72" s="58">
        <f t="shared" si="84"/>
        <v>0</v>
      </c>
      <c r="AA72" s="58">
        <f t="shared" si="85"/>
        <v>0</v>
      </c>
      <c r="AB72" s="58">
        <f t="shared" si="86"/>
        <v>0</v>
      </c>
    </row>
    <row r="73" spans="1:28" s="15" customFormat="1" x14ac:dyDescent="0.25">
      <c r="A73" s="56"/>
      <c r="B73" s="45"/>
      <c r="C73" s="126"/>
      <c r="D73" s="47"/>
      <c r="E73" s="47"/>
      <c r="F73" s="47"/>
      <c r="G73" s="47"/>
      <c r="H73" s="60">
        <f t="shared" si="87"/>
        <v>0</v>
      </c>
      <c r="I73" s="45"/>
      <c r="J73" s="59">
        <f>IF(ISBLANK($B73),0,VLOOKUP($B73,Listen!$A$2:$C$44,2,FALSE))</f>
        <v>0</v>
      </c>
      <c r="K73" s="59">
        <f>IF(ISBLANK($B73),0,VLOOKUP($B73,Listen!$A$2:$C$44,3,FALSE))</f>
        <v>0</v>
      </c>
      <c r="L73" s="50">
        <f t="shared" si="88"/>
        <v>0</v>
      </c>
      <c r="M73" s="50">
        <f t="shared" si="28"/>
        <v>0</v>
      </c>
      <c r="N73" s="50">
        <f t="shared" si="29"/>
        <v>0</v>
      </c>
      <c r="O73" s="50">
        <f t="shared" ref="O73" si="94">N73</f>
        <v>0</v>
      </c>
      <c r="P73" s="50">
        <f t="shared" si="79"/>
        <v>0</v>
      </c>
      <c r="Q73" s="50">
        <f t="shared" si="90"/>
        <v>0</v>
      </c>
      <c r="R73" s="50">
        <f t="shared" si="91"/>
        <v>0</v>
      </c>
      <c r="S73" s="58">
        <f t="shared" si="45"/>
        <v>0</v>
      </c>
      <c r="T73" s="58">
        <f>IF(C73=A_Stammdaten!$B$9,$H73-D_SAV!$U73,HLOOKUP(A_Stammdaten!$B$9-1,$V$4:$AB$304,ROW(C73)-3,FALSE)-$U73)</f>
        <v>0</v>
      </c>
      <c r="U73" s="58">
        <f>HLOOKUP(A_Stammdaten!$B$9,$V$4:$AB$304,ROW(C73)-3,FALSE)</f>
        <v>0</v>
      </c>
      <c r="V73" s="58">
        <f t="shared" si="80"/>
        <v>0</v>
      </c>
      <c r="W73" s="58">
        <f t="shared" si="81"/>
        <v>0</v>
      </c>
      <c r="X73" s="58">
        <f t="shared" si="82"/>
        <v>0</v>
      </c>
      <c r="Y73" s="58">
        <f t="shared" si="83"/>
        <v>0</v>
      </c>
      <c r="Z73" s="58">
        <f t="shared" si="84"/>
        <v>0</v>
      </c>
      <c r="AA73" s="58">
        <f t="shared" si="85"/>
        <v>0</v>
      </c>
      <c r="AB73" s="58">
        <f t="shared" si="86"/>
        <v>0</v>
      </c>
    </row>
    <row r="74" spans="1:28" s="15" customFormat="1" x14ac:dyDescent="0.25">
      <c r="A74" s="56"/>
      <c r="B74" s="45"/>
      <c r="C74" s="126"/>
      <c r="D74" s="47"/>
      <c r="E74" s="47"/>
      <c r="F74" s="47"/>
      <c r="G74" s="47"/>
      <c r="H74" s="60">
        <f t="shared" si="87"/>
        <v>0</v>
      </c>
      <c r="I74" s="45"/>
      <c r="J74" s="59">
        <f>IF(ISBLANK($B74),0,VLOOKUP($B74,Listen!$A$2:$C$44,2,FALSE))</f>
        <v>0</v>
      </c>
      <c r="K74" s="59">
        <f>IF(ISBLANK($B74),0,VLOOKUP($B74,Listen!$A$2:$C$44,3,FALSE))</f>
        <v>0</v>
      </c>
      <c r="L74" s="50">
        <f t="shared" si="88"/>
        <v>0</v>
      </c>
      <c r="M74" s="50">
        <f t="shared" si="28"/>
        <v>0</v>
      </c>
      <c r="N74" s="50">
        <f t="shared" si="29"/>
        <v>0</v>
      </c>
      <c r="O74" s="50">
        <f t="shared" ref="O74" si="95">N74</f>
        <v>0</v>
      </c>
      <c r="P74" s="50">
        <f t="shared" si="79"/>
        <v>0</v>
      </c>
      <c r="Q74" s="50">
        <f t="shared" si="90"/>
        <v>0</v>
      </c>
      <c r="R74" s="50">
        <f t="shared" si="91"/>
        <v>0</v>
      </c>
      <c r="S74" s="58">
        <f t="shared" si="45"/>
        <v>0</v>
      </c>
      <c r="T74" s="58">
        <f>IF(C74=A_Stammdaten!$B$9,$H74-D_SAV!$U74,HLOOKUP(A_Stammdaten!$B$9-1,$V$4:$AB$304,ROW(C74)-3,FALSE)-$U74)</f>
        <v>0</v>
      </c>
      <c r="U74" s="58">
        <f>HLOOKUP(A_Stammdaten!$B$9,$V$4:$AB$304,ROW(C74)-3,FALSE)</f>
        <v>0</v>
      </c>
      <c r="V74" s="58">
        <f t="shared" si="80"/>
        <v>0</v>
      </c>
      <c r="W74" s="58">
        <f t="shared" si="81"/>
        <v>0</v>
      </c>
      <c r="X74" s="58">
        <f t="shared" si="82"/>
        <v>0</v>
      </c>
      <c r="Y74" s="58">
        <f t="shared" si="83"/>
        <v>0</v>
      </c>
      <c r="Z74" s="58">
        <f t="shared" si="84"/>
        <v>0</v>
      </c>
      <c r="AA74" s="58">
        <f t="shared" si="85"/>
        <v>0</v>
      </c>
      <c r="AB74" s="58">
        <f t="shared" si="86"/>
        <v>0</v>
      </c>
    </row>
    <row r="75" spans="1:28" s="15" customFormat="1" x14ac:dyDescent="0.25">
      <c r="A75" s="56"/>
      <c r="B75" s="45"/>
      <c r="C75" s="126"/>
      <c r="D75" s="47"/>
      <c r="E75" s="47"/>
      <c r="F75" s="47"/>
      <c r="G75" s="47"/>
      <c r="H75" s="60">
        <f t="shared" si="87"/>
        <v>0</v>
      </c>
      <c r="I75" s="45"/>
      <c r="J75" s="59">
        <f>IF(ISBLANK($B75),0,VLOOKUP($B75,Listen!$A$2:$C$44,2,FALSE))</f>
        <v>0</v>
      </c>
      <c r="K75" s="59">
        <f>IF(ISBLANK($B75),0,VLOOKUP($B75,Listen!$A$2:$C$44,3,FALSE))</f>
        <v>0</v>
      </c>
      <c r="L75" s="50">
        <f t="shared" si="88"/>
        <v>0</v>
      </c>
      <c r="M75" s="50">
        <f t="shared" si="28"/>
        <v>0</v>
      </c>
      <c r="N75" s="50">
        <f t="shared" si="29"/>
        <v>0</v>
      </c>
      <c r="O75" s="50">
        <f t="shared" ref="O75" si="96">N75</f>
        <v>0</v>
      </c>
      <c r="P75" s="50">
        <f t="shared" si="79"/>
        <v>0</v>
      </c>
      <c r="Q75" s="50">
        <f t="shared" si="90"/>
        <v>0</v>
      </c>
      <c r="R75" s="50">
        <f t="shared" si="91"/>
        <v>0</v>
      </c>
      <c r="S75" s="58">
        <f t="shared" si="45"/>
        <v>0</v>
      </c>
      <c r="T75" s="58">
        <f>IF(C75=A_Stammdaten!$B$9,$H75-D_SAV!$U75,HLOOKUP(A_Stammdaten!$B$9-1,$V$4:$AB$304,ROW(C75)-3,FALSE)-$U75)</f>
        <v>0</v>
      </c>
      <c r="U75" s="58">
        <f>HLOOKUP(A_Stammdaten!$B$9,$V$4:$AB$304,ROW(C75)-3,FALSE)</f>
        <v>0</v>
      </c>
      <c r="V75" s="58">
        <f t="shared" si="80"/>
        <v>0</v>
      </c>
      <c r="W75" s="58">
        <f t="shared" si="81"/>
        <v>0</v>
      </c>
      <c r="X75" s="58">
        <f t="shared" si="82"/>
        <v>0</v>
      </c>
      <c r="Y75" s="58">
        <f t="shared" si="83"/>
        <v>0</v>
      </c>
      <c r="Z75" s="58">
        <f t="shared" si="84"/>
        <v>0</v>
      </c>
      <c r="AA75" s="58">
        <f t="shared" si="85"/>
        <v>0</v>
      </c>
      <c r="AB75" s="58">
        <f t="shared" si="86"/>
        <v>0</v>
      </c>
    </row>
    <row r="76" spans="1:28" s="15" customFormat="1" x14ac:dyDescent="0.25">
      <c r="A76" s="56"/>
      <c r="B76" s="45"/>
      <c r="C76" s="126"/>
      <c r="D76" s="47"/>
      <c r="E76" s="47"/>
      <c r="F76" s="47"/>
      <c r="G76" s="47"/>
      <c r="H76" s="60">
        <f t="shared" si="87"/>
        <v>0</v>
      </c>
      <c r="I76" s="45"/>
      <c r="J76" s="59">
        <f>IF(ISBLANK($B76),0,VLOOKUP($B76,Listen!$A$2:$C$44,2,FALSE))</f>
        <v>0</v>
      </c>
      <c r="K76" s="59">
        <f>IF(ISBLANK($B76),0,VLOOKUP($B76,Listen!$A$2:$C$44,3,FALSE))</f>
        <v>0</v>
      </c>
      <c r="L76" s="50">
        <f t="shared" si="88"/>
        <v>0</v>
      </c>
      <c r="M76" s="50">
        <f t="shared" si="28"/>
        <v>0</v>
      </c>
      <c r="N76" s="50">
        <f t="shared" si="29"/>
        <v>0</v>
      </c>
      <c r="O76" s="50">
        <f t="shared" ref="O76" si="97">N76</f>
        <v>0</v>
      </c>
      <c r="P76" s="50">
        <f t="shared" si="79"/>
        <v>0</v>
      </c>
      <c r="Q76" s="50">
        <f t="shared" si="90"/>
        <v>0</v>
      </c>
      <c r="R76" s="50">
        <f t="shared" si="91"/>
        <v>0</v>
      </c>
      <c r="S76" s="58">
        <f t="shared" si="45"/>
        <v>0</v>
      </c>
      <c r="T76" s="58">
        <f>IF(C76=A_Stammdaten!$B$9,$H76-D_SAV!$U76,HLOOKUP(A_Stammdaten!$B$9-1,$V$4:$AB$304,ROW(C76)-3,FALSE)-$U76)</f>
        <v>0</v>
      </c>
      <c r="U76" s="58">
        <f>HLOOKUP(A_Stammdaten!$B$9,$V$4:$AB$304,ROW(C76)-3,FALSE)</f>
        <v>0</v>
      </c>
      <c r="V76" s="58">
        <f t="shared" si="80"/>
        <v>0</v>
      </c>
      <c r="W76" s="58">
        <f t="shared" si="81"/>
        <v>0</v>
      </c>
      <c r="X76" s="58">
        <f t="shared" si="82"/>
        <v>0</v>
      </c>
      <c r="Y76" s="58">
        <f t="shared" si="83"/>
        <v>0</v>
      </c>
      <c r="Z76" s="58">
        <f t="shared" si="84"/>
        <v>0</v>
      </c>
      <c r="AA76" s="58">
        <f t="shared" si="85"/>
        <v>0</v>
      </c>
      <c r="AB76" s="58">
        <f t="shared" si="86"/>
        <v>0</v>
      </c>
    </row>
    <row r="77" spans="1:28" s="15" customFormat="1" x14ac:dyDescent="0.25">
      <c r="A77" s="56"/>
      <c r="B77" s="45"/>
      <c r="C77" s="126"/>
      <c r="D77" s="47"/>
      <c r="E77" s="47"/>
      <c r="F77" s="47"/>
      <c r="G77" s="47"/>
      <c r="H77" s="60">
        <f t="shared" si="87"/>
        <v>0</v>
      </c>
      <c r="I77" s="45"/>
      <c r="J77" s="59">
        <f>IF(ISBLANK($B77),0,VLOOKUP($B77,Listen!$A$2:$C$44,2,FALSE))</f>
        <v>0</v>
      </c>
      <c r="K77" s="59">
        <f>IF(ISBLANK($B77),0,VLOOKUP($B77,Listen!$A$2:$C$44,3,FALSE))</f>
        <v>0</v>
      </c>
      <c r="L77" s="50">
        <f t="shared" si="88"/>
        <v>0</v>
      </c>
      <c r="M77" s="50">
        <f t="shared" si="28"/>
        <v>0</v>
      </c>
      <c r="N77" s="50">
        <f t="shared" si="29"/>
        <v>0</v>
      </c>
      <c r="O77" s="50">
        <f t="shared" ref="O77" si="98">N77</f>
        <v>0</v>
      </c>
      <c r="P77" s="50">
        <f t="shared" si="79"/>
        <v>0</v>
      </c>
      <c r="Q77" s="50">
        <f t="shared" si="90"/>
        <v>0</v>
      </c>
      <c r="R77" s="50">
        <f t="shared" si="91"/>
        <v>0</v>
      </c>
      <c r="S77" s="58">
        <f t="shared" si="45"/>
        <v>0</v>
      </c>
      <c r="T77" s="58">
        <f>IF(C77=A_Stammdaten!$B$9,$H77-D_SAV!$U77,HLOOKUP(A_Stammdaten!$B$9-1,$V$4:$AB$304,ROW(C77)-3,FALSE)-$U77)</f>
        <v>0</v>
      </c>
      <c r="U77" s="58">
        <f>HLOOKUP(A_Stammdaten!$B$9,$V$4:$AB$304,ROW(C77)-3,FALSE)</f>
        <v>0</v>
      </c>
      <c r="V77" s="58">
        <f t="shared" si="80"/>
        <v>0</v>
      </c>
      <c r="W77" s="58">
        <f t="shared" si="81"/>
        <v>0</v>
      </c>
      <c r="X77" s="58">
        <f t="shared" si="82"/>
        <v>0</v>
      </c>
      <c r="Y77" s="58">
        <f t="shared" si="83"/>
        <v>0</v>
      </c>
      <c r="Z77" s="58">
        <f t="shared" si="84"/>
        <v>0</v>
      </c>
      <c r="AA77" s="58">
        <f t="shared" si="85"/>
        <v>0</v>
      </c>
      <c r="AB77" s="58">
        <f t="shared" si="86"/>
        <v>0</v>
      </c>
    </row>
    <row r="78" spans="1:28" s="15" customFormat="1" x14ac:dyDescent="0.25">
      <c r="A78" s="56"/>
      <c r="B78" s="45"/>
      <c r="C78" s="126"/>
      <c r="D78" s="47"/>
      <c r="E78" s="47"/>
      <c r="F78" s="47"/>
      <c r="G78" s="47"/>
      <c r="H78" s="60">
        <f t="shared" si="87"/>
        <v>0</v>
      </c>
      <c r="I78" s="45"/>
      <c r="J78" s="59">
        <f>IF(ISBLANK($B78),0,VLOOKUP($B78,Listen!$A$2:$C$44,2,FALSE))</f>
        <v>0</v>
      </c>
      <c r="K78" s="59">
        <f>IF(ISBLANK($B78),0,VLOOKUP($B78,Listen!$A$2:$C$44,3,FALSE))</f>
        <v>0</v>
      </c>
      <c r="L78" s="50">
        <f t="shared" si="88"/>
        <v>0</v>
      </c>
      <c r="M78" s="50">
        <f t="shared" si="28"/>
        <v>0</v>
      </c>
      <c r="N78" s="50">
        <f t="shared" si="29"/>
        <v>0</v>
      </c>
      <c r="O78" s="50">
        <f t="shared" ref="O78" si="99">N78</f>
        <v>0</v>
      </c>
      <c r="P78" s="50">
        <f t="shared" si="79"/>
        <v>0</v>
      </c>
      <c r="Q78" s="50">
        <f t="shared" si="90"/>
        <v>0</v>
      </c>
      <c r="R78" s="50">
        <f t="shared" si="91"/>
        <v>0</v>
      </c>
      <c r="S78" s="58">
        <f t="shared" si="45"/>
        <v>0</v>
      </c>
      <c r="T78" s="58">
        <f>IF(C78=A_Stammdaten!$B$9,$H78-D_SAV!$U78,HLOOKUP(A_Stammdaten!$B$9-1,$V$4:$AB$304,ROW(C78)-3,FALSE)-$U78)</f>
        <v>0</v>
      </c>
      <c r="U78" s="58">
        <f>HLOOKUP(A_Stammdaten!$B$9,$V$4:$AB$304,ROW(C78)-3,FALSE)</f>
        <v>0</v>
      </c>
      <c r="V78" s="58">
        <f t="shared" si="80"/>
        <v>0</v>
      </c>
      <c r="W78" s="58">
        <f t="shared" si="81"/>
        <v>0</v>
      </c>
      <c r="X78" s="58">
        <f t="shared" si="82"/>
        <v>0</v>
      </c>
      <c r="Y78" s="58">
        <f t="shared" si="83"/>
        <v>0</v>
      </c>
      <c r="Z78" s="58">
        <f t="shared" si="84"/>
        <v>0</v>
      </c>
      <c r="AA78" s="58">
        <f t="shared" si="85"/>
        <v>0</v>
      </c>
      <c r="AB78" s="58">
        <f t="shared" si="86"/>
        <v>0</v>
      </c>
    </row>
    <row r="79" spans="1:28" s="15" customFormat="1" x14ac:dyDescent="0.25">
      <c r="A79" s="56"/>
      <c r="B79" s="45"/>
      <c r="C79" s="126"/>
      <c r="D79" s="47"/>
      <c r="E79" s="47"/>
      <c r="F79" s="47"/>
      <c r="G79" s="47"/>
      <c r="H79" s="60">
        <f t="shared" si="87"/>
        <v>0</v>
      </c>
      <c r="I79" s="45"/>
      <c r="J79" s="59">
        <f>IF(ISBLANK($B79),0,VLOOKUP($B79,Listen!$A$2:$C$44,2,FALSE))</f>
        <v>0</v>
      </c>
      <c r="K79" s="59">
        <f>IF(ISBLANK($B79),0,VLOOKUP($B79,Listen!$A$2:$C$44,3,FALSE))</f>
        <v>0</v>
      </c>
      <c r="L79" s="50">
        <f t="shared" si="88"/>
        <v>0</v>
      </c>
      <c r="M79" s="50">
        <f t="shared" si="28"/>
        <v>0</v>
      </c>
      <c r="N79" s="50">
        <f t="shared" si="29"/>
        <v>0</v>
      </c>
      <c r="O79" s="50">
        <f t="shared" ref="O79" si="100">N79</f>
        <v>0</v>
      </c>
      <c r="P79" s="50">
        <f t="shared" si="79"/>
        <v>0</v>
      </c>
      <c r="Q79" s="50">
        <f t="shared" si="90"/>
        <v>0</v>
      </c>
      <c r="R79" s="50">
        <f t="shared" si="91"/>
        <v>0</v>
      </c>
      <c r="S79" s="58">
        <f t="shared" si="45"/>
        <v>0</v>
      </c>
      <c r="T79" s="58">
        <f>IF(C79=A_Stammdaten!$B$9,$H79-D_SAV!$U79,HLOOKUP(A_Stammdaten!$B$9-1,$V$4:$AB$304,ROW(C79)-3,FALSE)-$U79)</f>
        <v>0</v>
      </c>
      <c r="U79" s="58">
        <f>HLOOKUP(A_Stammdaten!$B$9,$V$4:$AB$304,ROW(C79)-3,FALSE)</f>
        <v>0</v>
      </c>
      <c r="V79" s="58">
        <f t="shared" si="80"/>
        <v>0</v>
      </c>
      <c r="W79" s="58">
        <f t="shared" si="81"/>
        <v>0</v>
      </c>
      <c r="X79" s="58">
        <f t="shared" si="82"/>
        <v>0</v>
      </c>
      <c r="Y79" s="58">
        <f t="shared" si="83"/>
        <v>0</v>
      </c>
      <c r="Z79" s="58">
        <f t="shared" si="84"/>
        <v>0</v>
      </c>
      <c r="AA79" s="58">
        <f t="shared" si="85"/>
        <v>0</v>
      </c>
      <c r="AB79" s="58">
        <f t="shared" si="86"/>
        <v>0</v>
      </c>
    </row>
    <row r="80" spans="1:28" s="15" customFormat="1" x14ac:dyDescent="0.25">
      <c r="A80" s="56"/>
      <c r="B80" s="45"/>
      <c r="C80" s="126"/>
      <c r="D80" s="47"/>
      <c r="E80" s="47"/>
      <c r="F80" s="47"/>
      <c r="G80" s="47"/>
      <c r="H80" s="60">
        <f t="shared" si="87"/>
        <v>0</v>
      </c>
      <c r="I80" s="45"/>
      <c r="J80" s="59">
        <f>IF(ISBLANK($B80),0,VLOOKUP($B80,Listen!$A$2:$C$44,2,FALSE))</f>
        <v>0</v>
      </c>
      <c r="K80" s="59">
        <f>IF(ISBLANK($B80),0,VLOOKUP($B80,Listen!$A$2:$C$44,3,FALSE))</f>
        <v>0</v>
      </c>
      <c r="L80" s="50">
        <f t="shared" si="88"/>
        <v>0</v>
      </c>
      <c r="M80" s="50">
        <f t="shared" si="28"/>
        <v>0</v>
      </c>
      <c r="N80" s="50">
        <f t="shared" si="29"/>
        <v>0</v>
      </c>
      <c r="O80" s="50">
        <f t="shared" ref="O80" si="101">N80</f>
        <v>0</v>
      </c>
      <c r="P80" s="50">
        <f t="shared" si="79"/>
        <v>0</v>
      </c>
      <c r="Q80" s="50">
        <f t="shared" si="90"/>
        <v>0</v>
      </c>
      <c r="R80" s="50">
        <f t="shared" si="91"/>
        <v>0</v>
      </c>
      <c r="S80" s="58">
        <f t="shared" si="45"/>
        <v>0</v>
      </c>
      <c r="T80" s="58">
        <f>IF(C80=A_Stammdaten!$B$9,$H80-D_SAV!$U80,HLOOKUP(A_Stammdaten!$B$9-1,$V$4:$AB$304,ROW(C80)-3,FALSE)-$U80)</f>
        <v>0</v>
      </c>
      <c r="U80" s="58">
        <f>HLOOKUP(A_Stammdaten!$B$9,$V$4:$AB$304,ROW(C80)-3,FALSE)</f>
        <v>0</v>
      </c>
      <c r="V80" s="58">
        <f t="shared" si="80"/>
        <v>0</v>
      </c>
      <c r="W80" s="58">
        <f t="shared" si="81"/>
        <v>0</v>
      </c>
      <c r="X80" s="58">
        <f t="shared" si="82"/>
        <v>0</v>
      </c>
      <c r="Y80" s="58">
        <f t="shared" si="83"/>
        <v>0</v>
      </c>
      <c r="Z80" s="58">
        <f t="shared" si="84"/>
        <v>0</v>
      </c>
      <c r="AA80" s="58">
        <f t="shared" si="85"/>
        <v>0</v>
      </c>
      <c r="AB80" s="58">
        <f t="shared" si="86"/>
        <v>0</v>
      </c>
    </row>
    <row r="81" spans="1:28" s="15" customFormat="1" x14ac:dyDescent="0.25">
      <c r="A81" s="56"/>
      <c r="B81" s="45"/>
      <c r="C81" s="126"/>
      <c r="D81" s="47"/>
      <c r="E81" s="47"/>
      <c r="F81" s="47"/>
      <c r="G81" s="47"/>
      <c r="H81" s="60">
        <f t="shared" si="87"/>
        <v>0</v>
      </c>
      <c r="I81" s="45"/>
      <c r="J81" s="59">
        <f>IF(ISBLANK($B81),0,VLOOKUP($B81,Listen!$A$2:$C$44,2,FALSE))</f>
        <v>0</v>
      </c>
      <c r="K81" s="59">
        <f>IF(ISBLANK($B81),0,VLOOKUP($B81,Listen!$A$2:$C$44,3,FALSE))</f>
        <v>0</v>
      </c>
      <c r="L81" s="50">
        <f t="shared" si="88"/>
        <v>0</v>
      </c>
      <c r="M81" s="50">
        <f t="shared" si="28"/>
        <v>0</v>
      </c>
      <c r="N81" s="50">
        <f t="shared" si="29"/>
        <v>0</v>
      </c>
      <c r="O81" s="50">
        <f t="shared" ref="O81" si="102">N81</f>
        <v>0</v>
      </c>
      <c r="P81" s="50">
        <f t="shared" si="79"/>
        <v>0</v>
      </c>
      <c r="Q81" s="50">
        <f t="shared" si="90"/>
        <v>0</v>
      </c>
      <c r="R81" s="50">
        <f t="shared" si="91"/>
        <v>0</v>
      </c>
      <c r="S81" s="58">
        <f t="shared" si="45"/>
        <v>0</v>
      </c>
      <c r="T81" s="58">
        <f>IF(C81=A_Stammdaten!$B$9,$H81-D_SAV!$U81,HLOOKUP(A_Stammdaten!$B$9-1,$V$4:$AB$304,ROW(C81)-3,FALSE)-$U81)</f>
        <v>0</v>
      </c>
      <c r="U81" s="58">
        <f>HLOOKUP(A_Stammdaten!$B$9,$V$4:$AB$304,ROW(C81)-3,FALSE)</f>
        <v>0</v>
      </c>
      <c r="V81" s="58">
        <f t="shared" si="80"/>
        <v>0</v>
      </c>
      <c r="W81" s="58">
        <f t="shared" si="81"/>
        <v>0</v>
      </c>
      <c r="X81" s="58">
        <f t="shared" si="82"/>
        <v>0</v>
      </c>
      <c r="Y81" s="58">
        <f t="shared" si="83"/>
        <v>0</v>
      </c>
      <c r="Z81" s="58">
        <f t="shared" si="84"/>
        <v>0</v>
      </c>
      <c r="AA81" s="58">
        <f t="shared" si="85"/>
        <v>0</v>
      </c>
      <c r="AB81" s="58">
        <f t="shared" si="86"/>
        <v>0</v>
      </c>
    </row>
    <row r="82" spans="1:28" s="15" customFormat="1" x14ac:dyDescent="0.25">
      <c r="A82" s="56"/>
      <c r="B82" s="45"/>
      <c r="C82" s="126"/>
      <c r="D82" s="47"/>
      <c r="E82" s="47"/>
      <c r="F82" s="47"/>
      <c r="G82" s="47"/>
      <c r="H82" s="60">
        <f t="shared" si="87"/>
        <v>0</v>
      </c>
      <c r="I82" s="45"/>
      <c r="J82" s="59">
        <f>IF(ISBLANK($B82),0,VLOOKUP($B82,Listen!$A$2:$C$44,2,FALSE))</f>
        <v>0</v>
      </c>
      <c r="K82" s="59">
        <f>IF(ISBLANK($B82),0,VLOOKUP($B82,Listen!$A$2:$C$44,3,FALSE))</f>
        <v>0</v>
      </c>
      <c r="L82" s="50">
        <f t="shared" si="88"/>
        <v>0</v>
      </c>
      <c r="M82" s="50">
        <f t="shared" si="28"/>
        <v>0</v>
      </c>
      <c r="N82" s="50">
        <f t="shared" si="29"/>
        <v>0</v>
      </c>
      <c r="O82" s="50">
        <f t="shared" ref="O82" si="103">N82</f>
        <v>0</v>
      </c>
      <c r="P82" s="50">
        <f t="shared" si="79"/>
        <v>0</v>
      </c>
      <c r="Q82" s="50">
        <f t="shared" si="90"/>
        <v>0</v>
      </c>
      <c r="R82" s="50">
        <f t="shared" si="91"/>
        <v>0</v>
      </c>
      <c r="S82" s="58">
        <f t="shared" si="45"/>
        <v>0</v>
      </c>
      <c r="T82" s="58">
        <f>IF(C82=A_Stammdaten!$B$9,$H82-D_SAV!$U82,HLOOKUP(A_Stammdaten!$B$9-1,$V$4:$AB$304,ROW(C82)-3,FALSE)-$U82)</f>
        <v>0</v>
      </c>
      <c r="U82" s="58">
        <f>HLOOKUP(A_Stammdaten!$B$9,$V$4:$AB$304,ROW(C82)-3,FALSE)</f>
        <v>0</v>
      </c>
      <c r="V82" s="58">
        <f t="shared" si="80"/>
        <v>0</v>
      </c>
      <c r="W82" s="58">
        <f t="shared" si="81"/>
        <v>0</v>
      </c>
      <c r="X82" s="58">
        <f t="shared" si="82"/>
        <v>0</v>
      </c>
      <c r="Y82" s="58">
        <f t="shared" si="83"/>
        <v>0</v>
      </c>
      <c r="Z82" s="58">
        <f t="shared" si="84"/>
        <v>0</v>
      </c>
      <c r="AA82" s="58">
        <f t="shared" si="85"/>
        <v>0</v>
      </c>
      <c r="AB82" s="58">
        <f t="shared" si="86"/>
        <v>0</v>
      </c>
    </row>
    <row r="83" spans="1:28" s="15" customFormat="1" x14ac:dyDescent="0.25">
      <c r="A83" s="56"/>
      <c r="B83" s="45"/>
      <c r="C83" s="126"/>
      <c r="D83" s="47"/>
      <c r="E83" s="47"/>
      <c r="F83" s="47"/>
      <c r="G83" s="47"/>
      <c r="H83" s="60">
        <f t="shared" si="87"/>
        <v>0</v>
      </c>
      <c r="I83" s="45"/>
      <c r="J83" s="59">
        <f>IF(ISBLANK($B83),0,VLOOKUP($B83,Listen!$A$2:$C$44,2,FALSE))</f>
        <v>0</v>
      </c>
      <c r="K83" s="59">
        <f>IF(ISBLANK($B83),0,VLOOKUP($B83,Listen!$A$2:$C$44,3,FALSE))</f>
        <v>0</v>
      </c>
      <c r="L83" s="50">
        <f t="shared" si="88"/>
        <v>0</v>
      </c>
      <c r="M83" s="50">
        <f t="shared" si="28"/>
        <v>0</v>
      </c>
      <c r="N83" s="50">
        <f t="shared" si="29"/>
        <v>0</v>
      </c>
      <c r="O83" s="50">
        <f t="shared" ref="O83" si="104">N83</f>
        <v>0</v>
      </c>
      <c r="P83" s="50">
        <f t="shared" si="79"/>
        <v>0</v>
      </c>
      <c r="Q83" s="50">
        <f t="shared" si="90"/>
        <v>0</v>
      </c>
      <c r="R83" s="50">
        <f t="shared" si="91"/>
        <v>0</v>
      </c>
      <c r="S83" s="58">
        <f t="shared" si="45"/>
        <v>0</v>
      </c>
      <c r="T83" s="58">
        <f>IF(C83=A_Stammdaten!$B$9,$H83-D_SAV!$U83,HLOOKUP(A_Stammdaten!$B$9-1,$V$4:$AB$304,ROW(C83)-3,FALSE)-$U83)</f>
        <v>0</v>
      </c>
      <c r="U83" s="58">
        <f>HLOOKUP(A_Stammdaten!$B$9,$V$4:$AB$304,ROW(C83)-3,FALSE)</f>
        <v>0</v>
      </c>
      <c r="V83" s="58">
        <f t="shared" si="80"/>
        <v>0</v>
      </c>
      <c r="W83" s="58">
        <f t="shared" si="81"/>
        <v>0</v>
      </c>
      <c r="X83" s="58">
        <f t="shared" si="82"/>
        <v>0</v>
      </c>
      <c r="Y83" s="58">
        <f t="shared" si="83"/>
        <v>0</v>
      </c>
      <c r="Z83" s="58">
        <f t="shared" si="84"/>
        <v>0</v>
      </c>
      <c r="AA83" s="58">
        <f t="shared" si="85"/>
        <v>0</v>
      </c>
      <c r="AB83" s="58">
        <f t="shared" si="86"/>
        <v>0</v>
      </c>
    </row>
    <row r="84" spans="1:28" s="15" customFormat="1" x14ac:dyDescent="0.25">
      <c r="A84" s="56"/>
      <c r="B84" s="45"/>
      <c r="C84" s="126"/>
      <c r="D84" s="47"/>
      <c r="E84" s="47"/>
      <c r="F84" s="47"/>
      <c r="G84" s="47"/>
      <c r="H84" s="60">
        <f t="shared" si="87"/>
        <v>0</v>
      </c>
      <c r="I84" s="45"/>
      <c r="J84" s="59">
        <f>IF(ISBLANK($B84),0,VLOOKUP($B84,Listen!$A$2:$C$44,2,FALSE))</f>
        <v>0</v>
      </c>
      <c r="K84" s="59">
        <f>IF(ISBLANK($B84),0,VLOOKUP($B84,Listen!$A$2:$C$44,3,FALSE))</f>
        <v>0</v>
      </c>
      <c r="L84" s="50">
        <f t="shared" si="88"/>
        <v>0</v>
      </c>
      <c r="M84" s="50">
        <f t="shared" si="28"/>
        <v>0</v>
      </c>
      <c r="N84" s="50">
        <f t="shared" si="29"/>
        <v>0</v>
      </c>
      <c r="O84" s="50">
        <f t="shared" ref="O84" si="105">N84</f>
        <v>0</v>
      </c>
      <c r="P84" s="50">
        <f t="shared" si="79"/>
        <v>0</v>
      </c>
      <c r="Q84" s="50">
        <f t="shared" si="90"/>
        <v>0</v>
      </c>
      <c r="R84" s="50">
        <f t="shared" si="91"/>
        <v>0</v>
      </c>
      <c r="S84" s="58">
        <f t="shared" si="45"/>
        <v>0</v>
      </c>
      <c r="T84" s="58">
        <f>IF(C84=A_Stammdaten!$B$9,$H84-D_SAV!$U84,HLOOKUP(A_Stammdaten!$B$9-1,$V$4:$AB$304,ROW(C84)-3,FALSE)-$U84)</f>
        <v>0</v>
      </c>
      <c r="U84" s="58">
        <f>HLOOKUP(A_Stammdaten!$B$9,$V$4:$AB$304,ROW(C84)-3,FALSE)</f>
        <v>0</v>
      </c>
      <c r="V84" s="58">
        <f t="shared" si="80"/>
        <v>0</v>
      </c>
      <c r="W84" s="58">
        <f t="shared" si="81"/>
        <v>0</v>
      </c>
      <c r="X84" s="58">
        <f t="shared" si="82"/>
        <v>0</v>
      </c>
      <c r="Y84" s="58">
        <f t="shared" si="83"/>
        <v>0</v>
      </c>
      <c r="Z84" s="58">
        <f t="shared" si="84"/>
        <v>0</v>
      </c>
      <c r="AA84" s="58">
        <f t="shared" si="85"/>
        <v>0</v>
      </c>
      <c r="AB84" s="58">
        <f t="shared" si="86"/>
        <v>0</v>
      </c>
    </row>
    <row r="85" spans="1:28" s="15" customFormat="1" x14ac:dyDescent="0.25">
      <c r="A85" s="56"/>
      <c r="B85" s="45"/>
      <c r="C85" s="126"/>
      <c r="D85" s="47"/>
      <c r="E85" s="47"/>
      <c r="F85" s="47"/>
      <c r="G85" s="47"/>
      <c r="H85" s="60">
        <f t="shared" si="87"/>
        <v>0</v>
      </c>
      <c r="I85" s="45"/>
      <c r="J85" s="59">
        <f>IF(ISBLANK($B85),0,VLOOKUP($B85,Listen!$A$2:$C$44,2,FALSE))</f>
        <v>0</v>
      </c>
      <c r="K85" s="59">
        <f>IF(ISBLANK($B85),0,VLOOKUP($B85,Listen!$A$2:$C$44,3,FALSE))</f>
        <v>0</v>
      </c>
      <c r="L85" s="50">
        <f t="shared" si="88"/>
        <v>0</v>
      </c>
      <c r="M85" s="50">
        <f t="shared" ref="M85:M148" si="106">L85</f>
        <v>0</v>
      </c>
      <c r="N85" s="50">
        <f t="shared" ref="N85:N148" si="107">M85</f>
        <v>0</v>
      </c>
      <c r="O85" s="50">
        <f t="shared" ref="O85:P100" si="108">N85</f>
        <v>0</v>
      </c>
      <c r="P85" s="50">
        <f t="shared" si="108"/>
        <v>0</v>
      </c>
      <c r="Q85" s="50">
        <f t="shared" si="90"/>
        <v>0</v>
      </c>
      <c r="R85" s="50">
        <f t="shared" si="91"/>
        <v>0</v>
      </c>
      <c r="S85" s="58">
        <f t="shared" si="45"/>
        <v>0</v>
      </c>
      <c r="T85" s="58">
        <f>IF(C85=A_Stammdaten!$B$9,$H85-D_SAV!$U85,HLOOKUP(A_Stammdaten!$B$9-1,$V$4:$AB$304,ROW(C85)-3,FALSE)-$U85)</f>
        <v>0</v>
      </c>
      <c r="U85" s="58">
        <f>HLOOKUP(A_Stammdaten!$B$9,$V$4:$AB$304,ROW(C85)-3,FALSE)</f>
        <v>0</v>
      </c>
      <c r="V85" s="58">
        <f t="shared" si="80"/>
        <v>0</v>
      </c>
      <c r="W85" s="58">
        <f t="shared" si="81"/>
        <v>0</v>
      </c>
      <c r="X85" s="58">
        <f t="shared" si="82"/>
        <v>0</v>
      </c>
      <c r="Y85" s="58">
        <f t="shared" si="83"/>
        <v>0</v>
      </c>
      <c r="Z85" s="58">
        <f t="shared" si="84"/>
        <v>0</v>
      </c>
      <c r="AA85" s="58">
        <f t="shared" si="85"/>
        <v>0</v>
      </c>
      <c r="AB85" s="58">
        <f t="shared" si="86"/>
        <v>0</v>
      </c>
    </row>
    <row r="86" spans="1:28" s="15" customFormat="1" x14ac:dyDescent="0.25">
      <c r="A86" s="56"/>
      <c r="B86" s="45"/>
      <c r="C86" s="126"/>
      <c r="D86" s="47"/>
      <c r="E86" s="47"/>
      <c r="F86" s="47"/>
      <c r="G86" s="47"/>
      <c r="H86" s="60">
        <f t="shared" si="87"/>
        <v>0</v>
      </c>
      <c r="I86" s="45"/>
      <c r="J86" s="59">
        <f>IF(ISBLANK($B86),0,VLOOKUP($B86,Listen!$A$2:$C$44,2,FALSE))</f>
        <v>0</v>
      </c>
      <c r="K86" s="59">
        <f>IF(ISBLANK($B86),0,VLOOKUP($B86,Listen!$A$2:$C$44,3,FALSE))</f>
        <v>0</v>
      </c>
      <c r="L86" s="50">
        <f t="shared" si="88"/>
        <v>0</v>
      </c>
      <c r="M86" s="50">
        <f t="shared" si="106"/>
        <v>0</v>
      </c>
      <c r="N86" s="50">
        <f t="shared" si="107"/>
        <v>0</v>
      </c>
      <c r="O86" s="50">
        <f t="shared" ref="O86" si="109">N86</f>
        <v>0</v>
      </c>
      <c r="P86" s="50">
        <f t="shared" si="108"/>
        <v>0</v>
      </c>
      <c r="Q86" s="50">
        <f t="shared" si="90"/>
        <v>0</v>
      </c>
      <c r="R86" s="50">
        <f t="shared" si="91"/>
        <v>0</v>
      </c>
      <c r="S86" s="58">
        <f t="shared" si="45"/>
        <v>0</v>
      </c>
      <c r="T86" s="58">
        <f>IF(C86=A_Stammdaten!$B$9,$H86-D_SAV!$U86,HLOOKUP(A_Stammdaten!$B$9-1,$V$4:$AB$304,ROW(C86)-3,FALSE)-$U86)</f>
        <v>0</v>
      </c>
      <c r="U86" s="58">
        <f>HLOOKUP(A_Stammdaten!$B$9,$V$4:$AB$304,ROW(C86)-3,FALSE)</f>
        <v>0</v>
      </c>
      <c r="V86" s="58">
        <f t="shared" si="80"/>
        <v>0</v>
      </c>
      <c r="W86" s="58">
        <f t="shared" si="81"/>
        <v>0</v>
      </c>
      <c r="X86" s="58">
        <f t="shared" si="82"/>
        <v>0</v>
      </c>
      <c r="Y86" s="58">
        <f t="shared" si="83"/>
        <v>0</v>
      </c>
      <c r="Z86" s="58">
        <f t="shared" si="84"/>
        <v>0</v>
      </c>
      <c r="AA86" s="58">
        <f t="shared" si="85"/>
        <v>0</v>
      </c>
      <c r="AB86" s="58">
        <f t="shared" si="86"/>
        <v>0</v>
      </c>
    </row>
    <row r="87" spans="1:28" s="15" customFormat="1" x14ac:dyDescent="0.25">
      <c r="A87" s="56"/>
      <c r="B87" s="45"/>
      <c r="C87" s="126"/>
      <c r="D87" s="47"/>
      <c r="E87" s="47"/>
      <c r="F87" s="47"/>
      <c r="G87" s="47"/>
      <c r="H87" s="60">
        <f t="shared" si="87"/>
        <v>0</v>
      </c>
      <c r="I87" s="45"/>
      <c r="J87" s="59">
        <f>IF(ISBLANK($B87),0,VLOOKUP($B87,Listen!$A$2:$C$44,2,FALSE))</f>
        <v>0</v>
      </c>
      <c r="K87" s="59">
        <f>IF(ISBLANK($B87),0,VLOOKUP($B87,Listen!$A$2:$C$44,3,FALSE))</f>
        <v>0</v>
      </c>
      <c r="L87" s="50">
        <f t="shared" si="88"/>
        <v>0</v>
      </c>
      <c r="M87" s="50">
        <f t="shared" si="106"/>
        <v>0</v>
      </c>
      <c r="N87" s="50">
        <f t="shared" si="107"/>
        <v>0</v>
      </c>
      <c r="O87" s="50">
        <f t="shared" ref="O87" si="110">N87</f>
        <v>0</v>
      </c>
      <c r="P87" s="50">
        <f t="shared" si="108"/>
        <v>0</v>
      </c>
      <c r="Q87" s="50">
        <f t="shared" si="90"/>
        <v>0</v>
      </c>
      <c r="R87" s="50">
        <f t="shared" si="91"/>
        <v>0</v>
      </c>
      <c r="S87" s="58">
        <f t="shared" si="45"/>
        <v>0</v>
      </c>
      <c r="T87" s="58">
        <f>IF(C87=A_Stammdaten!$B$9,$H87-D_SAV!$U87,HLOOKUP(A_Stammdaten!$B$9-1,$V$4:$AB$304,ROW(C87)-3,FALSE)-$U87)</f>
        <v>0</v>
      </c>
      <c r="U87" s="58">
        <f>HLOOKUP(A_Stammdaten!$B$9,$V$4:$AB$304,ROW(C87)-3,FALSE)</f>
        <v>0</v>
      </c>
      <c r="V87" s="58">
        <f t="shared" si="80"/>
        <v>0</v>
      </c>
      <c r="W87" s="58">
        <f t="shared" si="81"/>
        <v>0</v>
      </c>
      <c r="X87" s="58">
        <f t="shared" si="82"/>
        <v>0</v>
      </c>
      <c r="Y87" s="58">
        <f t="shared" si="83"/>
        <v>0</v>
      </c>
      <c r="Z87" s="58">
        <f t="shared" si="84"/>
        <v>0</v>
      </c>
      <c r="AA87" s="58">
        <f t="shared" si="85"/>
        <v>0</v>
      </c>
      <c r="AB87" s="58">
        <f t="shared" si="86"/>
        <v>0</v>
      </c>
    </row>
    <row r="88" spans="1:28" s="15" customFormat="1" x14ac:dyDescent="0.25">
      <c r="A88" s="56"/>
      <c r="B88" s="45"/>
      <c r="C88" s="126"/>
      <c r="D88" s="47"/>
      <c r="E88" s="47"/>
      <c r="F88" s="47"/>
      <c r="G88" s="47"/>
      <c r="H88" s="60">
        <f t="shared" si="87"/>
        <v>0</v>
      </c>
      <c r="I88" s="45"/>
      <c r="J88" s="59">
        <f>IF(ISBLANK($B88),0,VLOOKUP($B88,Listen!$A$2:$C$44,2,FALSE))</f>
        <v>0</v>
      </c>
      <c r="K88" s="59">
        <f>IF(ISBLANK($B88),0,VLOOKUP($B88,Listen!$A$2:$C$44,3,FALSE))</f>
        <v>0</v>
      </c>
      <c r="L88" s="50">
        <f t="shared" si="88"/>
        <v>0</v>
      </c>
      <c r="M88" s="50">
        <f t="shared" si="106"/>
        <v>0</v>
      </c>
      <c r="N88" s="50">
        <f t="shared" si="107"/>
        <v>0</v>
      </c>
      <c r="O88" s="50">
        <f t="shared" ref="O88" si="111">N88</f>
        <v>0</v>
      </c>
      <c r="P88" s="50">
        <f t="shared" si="108"/>
        <v>0</v>
      </c>
      <c r="Q88" s="50">
        <f t="shared" si="90"/>
        <v>0</v>
      </c>
      <c r="R88" s="50">
        <f t="shared" si="91"/>
        <v>0</v>
      </c>
      <c r="S88" s="58">
        <f t="shared" si="45"/>
        <v>0</v>
      </c>
      <c r="T88" s="58">
        <f>IF(C88=A_Stammdaten!$B$9,$H88-D_SAV!$U88,HLOOKUP(A_Stammdaten!$B$9-1,$V$4:$AB$304,ROW(C88)-3,FALSE)-$U88)</f>
        <v>0</v>
      </c>
      <c r="U88" s="58">
        <f>HLOOKUP(A_Stammdaten!$B$9,$V$4:$AB$304,ROW(C88)-3,FALSE)</f>
        <v>0</v>
      </c>
      <c r="V88" s="58">
        <f t="shared" si="80"/>
        <v>0</v>
      </c>
      <c r="W88" s="58">
        <f t="shared" si="81"/>
        <v>0</v>
      </c>
      <c r="X88" s="58">
        <f t="shared" si="82"/>
        <v>0</v>
      </c>
      <c r="Y88" s="58">
        <f t="shared" si="83"/>
        <v>0</v>
      </c>
      <c r="Z88" s="58">
        <f t="shared" si="84"/>
        <v>0</v>
      </c>
      <c r="AA88" s="58">
        <f t="shared" si="85"/>
        <v>0</v>
      </c>
      <c r="AB88" s="58">
        <f t="shared" si="86"/>
        <v>0</v>
      </c>
    </row>
    <row r="89" spans="1:28" s="15" customFormat="1" x14ac:dyDescent="0.25">
      <c r="A89" s="56"/>
      <c r="B89" s="45"/>
      <c r="C89" s="126"/>
      <c r="D89" s="47"/>
      <c r="E89" s="47"/>
      <c r="F89" s="47"/>
      <c r="G89" s="47"/>
      <c r="H89" s="60">
        <f t="shared" si="87"/>
        <v>0</v>
      </c>
      <c r="I89" s="45"/>
      <c r="J89" s="59">
        <f>IF(ISBLANK($B89),0,VLOOKUP($B89,Listen!$A$2:$C$44,2,FALSE))</f>
        <v>0</v>
      </c>
      <c r="K89" s="59">
        <f>IF(ISBLANK($B89),0,VLOOKUP($B89,Listen!$A$2:$C$44,3,FALSE))</f>
        <v>0</v>
      </c>
      <c r="L89" s="50">
        <f t="shared" si="88"/>
        <v>0</v>
      </c>
      <c r="M89" s="50">
        <f t="shared" si="106"/>
        <v>0</v>
      </c>
      <c r="N89" s="50">
        <f t="shared" si="107"/>
        <v>0</v>
      </c>
      <c r="O89" s="50">
        <f t="shared" ref="O89" si="112">N89</f>
        <v>0</v>
      </c>
      <c r="P89" s="50">
        <f t="shared" si="108"/>
        <v>0</v>
      </c>
      <c r="Q89" s="50">
        <f t="shared" si="90"/>
        <v>0</v>
      </c>
      <c r="R89" s="50">
        <f t="shared" si="91"/>
        <v>0</v>
      </c>
      <c r="S89" s="58">
        <f t="shared" si="45"/>
        <v>0</v>
      </c>
      <c r="T89" s="58">
        <f>IF(C89=A_Stammdaten!$B$9,$H89-D_SAV!$U89,HLOOKUP(A_Stammdaten!$B$9-1,$V$4:$AB$304,ROW(C89)-3,FALSE)-$U89)</f>
        <v>0</v>
      </c>
      <c r="U89" s="58">
        <f>HLOOKUP(A_Stammdaten!$B$9,$V$4:$AB$304,ROW(C89)-3,FALSE)</f>
        <v>0</v>
      </c>
      <c r="V89" s="58">
        <f t="shared" si="80"/>
        <v>0</v>
      </c>
      <c r="W89" s="58">
        <f t="shared" si="81"/>
        <v>0</v>
      </c>
      <c r="X89" s="58">
        <f t="shared" si="82"/>
        <v>0</v>
      </c>
      <c r="Y89" s="58">
        <f t="shared" si="83"/>
        <v>0</v>
      </c>
      <c r="Z89" s="58">
        <f t="shared" si="84"/>
        <v>0</v>
      </c>
      <c r="AA89" s="58">
        <f t="shared" si="85"/>
        <v>0</v>
      </c>
      <c r="AB89" s="58">
        <f t="shared" si="86"/>
        <v>0</v>
      </c>
    </row>
    <row r="90" spans="1:28" s="15" customFormat="1" x14ac:dyDescent="0.25">
      <c r="A90" s="56"/>
      <c r="B90" s="45"/>
      <c r="C90" s="126"/>
      <c r="D90" s="47"/>
      <c r="E90" s="47"/>
      <c r="F90" s="47"/>
      <c r="G90" s="47"/>
      <c r="H90" s="60">
        <f t="shared" si="87"/>
        <v>0</v>
      </c>
      <c r="I90" s="45"/>
      <c r="J90" s="59">
        <f>IF(ISBLANK($B90),0,VLOOKUP($B90,Listen!$A$2:$C$44,2,FALSE))</f>
        <v>0</v>
      </c>
      <c r="K90" s="59">
        <f>IF(ISBLANK($B90),0,VLOOKUP($B90,Listen!$A$2:$C$44,3,FALSE))</f>
        <v>0</v>
      </c>
      <c r="L90" s="50">
        <f t="shared" si="88"/>
        <v>0</v>
      </c>
      <c r="M90" s="50">
        <f t="shared" si="106"/>
        <v>0</v>
      </c>
      <c r="N90" s="50">
        <f t="shared" si="107"/>
        <v>0</v>
      </c>
      <c r="O90" s="50">
        <f t="shared" ref="O90" si="113">N90</f>
        <v>0</v>
      </c>
      <c r="P90" s="50">
        <f t="shared" si="108"/>
        <v>0</v>
      </c>
      <c r="Q90" s="50">
        <f t="shared" si="90"/>
        <v>0</v>
      </c>
      <c r="R90" s="50">
        <f t="shared" si="91"/>
        <v>0</v>
      </c>
      <c r="S90" s="58">
        <f t="shared" si="45"/>
        <v>0</v>
      </c>
      <c r="T90" s="58">
        <f>IF(C90=A_Stammdaten!$B$9,$H90-D_SAV!$U90,HLOOKUP(A_Stammdaten!$B$9-1,$V$4:$AB$304,ROW(C90)-3,FALSE)-$U90)</f>
        <v>0</v>
      </c>
      <c r="U90" s="58">
        <f>HLOOKUP(A_Stammdaten!$B$9,$V$4:$AB$304,ROW(C90)-3,FALSE)</f>
        <v>0</v>
      </c>
      <c r="V90" s="58">
        <f t="shared" si="80"/>
        <v>0</v>
      </c>
      <c r="W90" s="58">
        <f t="shared" si="81"/>
        <v>0</v>
      </c>
      <c r="X90" s="58">
        <f t="shared" si="82"/>
        <v>0</v>
      </c>
      <c r="Y90" s="58">
        <f t="shared" si="83"/>
        <v>0</v>
      </c>
      <c r="Z90" s="58">
        <f t="shared" si="84"/>
        <v>0</v>
      </c>
      <c r="AA90" s="58">
        <f t="shared" si="85"/>
        <v>0</v>
      </c>
      <c r="AB90" s="58">
        <f t="shared" si="86"/>
        <v>0</v>
      </c>
    </row>
    <row r="91" spans="1:28" s="15" customFormat="1" x14ac:dyDescent="0.25">
      <c r="A91" s="56"/>
      <c r="B91" s="45"/>
      <c r="C91" s="126"/>
      <c r="D91" s="47"/>
      <c r="E91" s="47"/>
      <c r="F91" s="47"/>
      <c r="G91" s="47"/>
      <c r="H91" s="60">
        <f t="shared" si="87"/>
        <v>0</v>
      </c>
      <c r="I91" s="45"/>
      <c r="J91" s="59">
        <f>IF(ISBLANK($B91),0,VLOOKUP($B91,Listen!$A$2:$C$44,2,FALSE))</f>
        <v>0</v>
      </c>
      <c r="K91" s="59">
        <f>IF(ISBLANK($B91),0,VLOOKUP($B91,Listen!$A$2:$C$44,3,FALSE))</f>
        <v>0</v>
      </c>
      <c r="L91" s="50">
        <f t="shared" si="88"/>
        <v>0</v>
      </c>
      <c r="M91" s="50">
        <f t="shared" si="106"/>
        <v>0</v>
      </c>
      <c r="N91" s="50">
        <f t="shared" si="107"/>
        <v>0</v>
      </c>
      <c r="O91" s="50">
        <f t="shared" ref="O91" si="114">N91</f>
        <v>0</v>
      </c>
      <c r="P91" s="50">
        <f t="shared" si="108"/>
        <v>0</v>
      </c>
      <c r="Q91" s="50">
        <f t="shared" si="90"/>
        <v>0</v>
      </c>
      <c r="R91" s="50">
        <f t="shared" si="91"/>
        <v>0</v>
      </c>
      <c r="S91" s="58">
        <f t="shared" si="45"/>
        <v>0</v>
      </c>
      <c r="T91" s="58">
        <f>IF(C91=A_Stammdaten!$B$9,$H91-D_SAV!$U91,HLOOKUP(A_Stammdaten!$B$9-1,$V$4:$AB$304,ROW(C91)-3,FALSE)-$U91)</f>
        <v>0</v>
      </c>
      <c r="U91" s="58">
        <f>HLOOKUP(A_Stammdaten!$B$9,$V$4:$AB$304,ROW(C91)-3,FALSE)</f>
        <v>0</v>
      </c>
      <c r="V91" s="58">
        <f t="shared" si="80"/>
        <v>0</v>
      </c>
      <c r="W91" s="58">
        <f t="shared" si="81"/>
        <v>0</v>
      </c>
      <c r="X91" s="58">
        <f t="shared" si="82"/>
        <v>0</v>
      </c>
      <c r="Y91" s="58">
        <f t="shared" si="83"/>
        <v>0</v>
      </c>
      <c r="Z91" s="58">
        <f t="shared" si="84"/>
        <v>0</v>
      </c>
      <c r="AA91" s="58">
        <f t="shared" si="85"/>
        <v>0</v>
      </c>
      <c r="AB91" s="58">
        <f t="shared" si="86"/>
        <v>0</v>
      </c>
    </row>
    <row r="92" spans="1:28" s="15" customFormat="1" x14ac:dyDescent="0.25">
      <c r="A92" s="56"/>
      <c r="B92" s="45"/>
      <c r="C92" s="126"/>
      <c r="D92" s="47"/>
      <c r="E92" s="47"/>
      <c r="F92" s="47"/>
      <c r="G92" s="47"/>
      <c r="H92" s="60">
        <f t="shared" si="87"/>
        <v>0</v>
      </c>
      <c r="I92" s="45"/>
      <c r="J92" s="59">
        <f>IF(ISBLANK($B92),0,VLOOKUP($B92,Listen!$A$2:$C$44,2,FALSE))</f>
        <v>0</v>
      </c>
      <c r="K92" s="59">
        <f>IF(ISBLANK($B92),0,VLOOKUP($B92,Listen!$A$2:$C$44,3,FALSE))</f>
        <v>0</v>
      </c>
      <c r="L92" s="50">
        <f t="shared" si="88"/>
        <v>0</v>
      </c>
      <c r="M92" s="50">
        <f t="shared" si="106"/>
        <v>0</v>
      </c>
      <c r="N92" s="50">
        <f t="shared" si="107"/>
        <v>0</v>
      </c>
      <c r="O92" s="50">
        <f t="shared" ref="O92" si="115">N92</f>
        <v>0</v>
      </c>
      <c r="P92" s="50">
        <f t="shared" si="108"/>
        <v>0</v>
      </c>
      <c r="Q92" s="50">
        <f t="shared" si="90"/>
        <v>0</v>
      </c>
      <c r="R92" s="50">
        <f t="shared" si="91"/>
        <v>0</v>
      </c>
      <c r="S92" s="58">
        <f t="shared" si="45"/>
        <v>0</v>
      </c>
      <c r="T92" s="58">
        <f>IF(C92=A_Stammdaten!$B$9,$H92-D_SAV!$U92,HLOOKUP(A_Stammdaten!$B$9-1,$V$4:$AB$304,ROW(C92)-3,FALSE)-$U92)</f>
        <v>0</v>
      </c>
      <c r="U92" s="58">
        <f>HLOOKUP(A_Stammdaten!$B$9,$V$4:$AB$304,ROW(C92)-3,FALSE)</f>
        <v>0</v>
      </c>
      <c r="V92" s="58">
        <f t="shared" si="80"/>
        <v>0</v>
      </c>
      <c r="W92" s="58">
        <f t="shared" si="81"/>
        <v>0</v>
      </c>
      <c r="X92" s="58">
        <f t="shared" si="82"/>
        <v>0</v>
      </c>
      <c r="Y92" s="58">
        <f t="shared" si="83"/>
        <v>0</v>
      </c>
      <c r="Z92" s="58">
        <f t="shared" si="84"/>
        <v>0</v>
      </c>
      <c r="AA92" s="58">
        <f t="shared" si="85"/>
        <v>0</v>
      </c>
      <c r="AB92" s="58">
        <f t="shared" si="86"/>
        <v>0</v>
      </c>
    </row>
    <row r="93" spans="1:28" s="15" customFormat="1" x14ac:dyDescent="0.25">
      <c r="A93" s="56"/>
      <c r="B93" s="45"/>
      <c r="C93" s="126"/>
      <c r="D93" s="47"/>
      <c r="E93" s="47"/>
      <c r="F93" s="47"/>
      <c r="G93" s="47"/>
      <c r="H93" s="60">
        <f t="shared" si="87"/>
        <v>0</v>
      </c>
      <c r="I93" s="45"/>
      <c r="J93" s="59">
        <f>IF(ISBLANK($B93),0,VLOOKUP($B93,Listen!$A$2:$C$44,2,FALSE))</f>
        <v>0</v>
      </c>
      <c r="K93" s="59">
        <f>IF(ISBLANK($B93),0,VLOOKUP($B93,Listen!$A$2:$C$44,3,FALSE))</f>
        <v>0</v>
      </c>
      <c r="L93" s="50">
        <f t="shared" si="88"/>
        <v>0</v>
      </c>
      <c r="M93" s="50">
        <f t="shared" si="106"/>
        <v>0</v>
      </c>
      <c r="N93" s="50">
        <f t="shared" si="107"/>
        <v>0</v>
      </c>
      <c r="O93" s="50">
        <f t="shared" ref="O93" si="116">N93</f>
        <v>0</v>
      </c>
      <c r="P93" s="50">
        <f t="shared" si="108"/>
        <v>0</v>
      </c>
      <c r="Q93" s="50">
        <f t="shared" si="90"/>
        <v>0</v>
      </c>
      <c r="R93" s="50">
        <f t="shared" si="91"/>
        <v>0</v>
      </c>
      <c r="S93" s="58">
        <f t="shared" si="45"/>
        <v>0</v>
      </c>
      <c r="T93" s="58">
        <f>IF(C93=A_Stammdaten!$B$9,$H93-D_SAV!$U93,HLOOKUP(A_Stammdaten!$B$9-1,$V$4:$AB$304,ROW(C93)-3,FALSE)-$U93)</f>
        <v>0</v>
      </c>
      <c r="U93" s="58">
        <f>HLOOKUP(A_Stammdaten!$B$9,$V$4:$AB$304,ROW(C93)-3,FALSE)</f>
        <v>0</v>
      </c>
      <c r="V93" s="58">
        <f t="shared" si="80"/>
        <v>0</v>
      </c>
      <c r="W93" s="58">
        <f t="shared" si="81"/>
        <v>0</v>
      </c>
      <c r="X93" s="58">
        <f t="shared" si="82"/>
        <v>0</v>
      </c>
      <c r="Y93" s="58">
        <f t="shared" si="83"/>
        <v>0</v>
      </c>
      <c r="Z93" s="58">
        <f t="shared" si="84"/>
        <v>0</v>
      </c>
      <c r="AA93" s="58">
        <f t="shared" si="85"/>
        <v>0</v>
      </c>
      <c r="AB93" s="58">
        <f t="shared" si="86"/>
        <v>0</v>
      </c>
    </row>
    <row r="94" spans="1:28" s="15" customFormat="1" x14ac:dyDescent="0.25">
      <c r="A94" s="56"/>
      <c r="B94" s="45"/>
      <c r="C94" s="126"/>
      <c r="D94" s="47"/>
      <c r="E94" s="47"/>
      <c r="F94" s="47"/>
      <c r="G94" s="47"/>
      <c r="H94" s="60">
        <f t="shared" si="87"/>
        <v>0</v>
      </c>
      <c r="I94" s="45"/>
      <c r="J94" s="59">
        <f>IF(ISBLANK($B94),0,VLOOKUP($B94,Listen!$A$2:$C$44,2,FALSE))</f>
        <v>0</v>
      </c>
      <c r="K94" s="59">
        <f>IF(ISBLANK($B94),0,VLOOKUP($B94,Listen!$A$2:$C$44,3,FALSE))</f>
        <v>0</v>
      </c>
      <c r="L94" s="50">
        <f t="shared" si="88"/>
        <v>0</v>
      </c>
      <c r="M94" s="50">
        <f t="shared" si="106"/>
        <v>0</v>
      </c>
      <c r="N94" s="50">
        <f t="shared" si="107"/>
        <v>0</v>
      </c>
      <c r="O94" s="50">
        <f t="shared" ref="O94" si="117">N94</f>
        <v>0</v>
      </c>
      <c r="P94" s="50">
        <f t="shared" si="108"/>
        <v>0</v>
      </c>
      <c r="Q94" s="50">
        <f t="shared" si="90"/>
        <v>0</v>
      </c>
      <c r="R94" s="50">
        <f t="shared" si="91"/>
        <v>0</v>
      </c>
      <c r="S94" s="58">
        <f t="shared" si="45"/>
        <v>0</v>
      </c>
      <c r="T94" s="58">
        <f>IF(C94=A_Stammdaten!$B$9,$H94-D_SAV!$U94,HLOOKUP(A_Stammdaten!$B$9-1,$V$4:$AB$304,ROW(C94)-3,FALSE)-$U94)</f>
        <v>0</v>
      </c>
      <c r="U94" s="58">
        <f>HLOOKUP(A_Stammdaten!$B$9,$V$4:$AB$304,ROW(C94)-3,FALSE)</f>
        <v>0</v>
      </c>
      <c r="V94" s="58">
        <f t="shared" si="80"/>
        <v>0</v>
      </c>
      <c r="W94" s="58">
        <f t="shared" si="81"/>
        <v>0</v>
      </c>
      <c r="X94" s="58">
        <f t="shared" si="82"/>
        <v>0</v>
      </c>
      <c r="Y94" s="58">
        <f t="shared" si="83"/>
        <v>0</v>
      </c>
      <c r="Z94" s="58">
        <f t="shared" si="84"/>
        <v>0</v>
      </c>
      <c r="AA94" s="58">
        <f t="shared" si="85"/>
        <v>0</v>
      </c>
      <c r="AB94" s="58">
        <f t="shared" si="86"/>
        <v>0</v>
      </c>
    </row>
    <row r="95" spans="1:28" s="15" customFormat="1" x14ac:dyDescent="0.25">
      <c r="A95" s="56"/>
      <c r="B95" s="45"/>
      <c r="C95" s="126"/>
      <c r="D95" s="47"/>
      <c r="E95" s="47"/>
      <c r="F95" s="47"/>
      <c r="G95" s="47"/>
      <c r="H95" s="60">
        <f t="shared" si="87"/>
        <v>0</v>
      </c>
      <c r="I95" s="45"/>
      <c r="J95" s="59">
        <f>IF(ISBLANK($B95),0,VLOOKUP($B95,Listen!$A$2:$C$44,2,FALSE))</f>
        <v>0</v>
      </c>
      <c r="K95" s="59">
        <f>IF(ISBLANK($B95),0,VLOOKUP($B95,Listen!$A$2:$C$44,3,FALSE))</f>
        <v>0</v>
      </c>
      <c r="L95" s="50">
        <f t="shared" si="88"/>
        <v>0</v>
      </c>
      <c r="M95" s="50">
        <f t="shared" si="106"/>
        <v>0</v>
      </c>
      <c r="N95" s="50">
        <f t="shared" si="107"/>
        <v>0</v>
      </c>
      <c r="O95" s="50">
        <f t="shared" ref="O95" si="118">N95</f>
        <v>0</v>
      </c>
      <c r="P95" s="50">
        <f t="shared" si="108"/>
        <v>0</v>
      </c>
      <c r="Q95" s="50">
        <f t="shared" si="90"/>
        <v>0</v>
      </c>
      <c r="R95" s="50">
        <f t="shared" si="91"/>
        <v>0</v>
      </c>
      <c r="S95" s="58">
        <f t="shared" si="45"/>
        <v>0</v>
      </c>
      <c r="T95" s="58">
        <f>IF(C95=A_Stammdaten!$B$9,$H95-D_SAV!$U95,HLOOKUP(A_Stammdaten!$B$9-1,$V$4:$AB$304,ROW(C95)-3,FALSE)-$U95)</f>
        <v>0</v>
      </c>
      <c r="U95" s="58">
        <f>HLOOKUP(A_Stammdaten!$B$9,$V$4:$AB$304,ROW(C95)-3,FALSE)</f>
        <v>0</v>
      </c>
      <c r="V95" s="58">
        <f t="shared" si="80"/>
        <v>0</v>
      </c>
      <c r="W95" s="58">
        <f t="shared" si="81"/>
        <v>0</v>
      </c>
      <c r="X95" s="58">
        <f t="shared" si="82"/>
        <v>0</v>
      </c>
      <c r="Y95" s="58">
        <f t="shared" si="83"/>
        <v>0</v>
      </c>
      <c r="Z95" s="58">
        <f t="shared" si="84"/>
        <v>0</v>
      </c>
      <c r="AA95" s="58">
        <f t="shared" si="85"/>
        <v>0</v>
      </c>
      <c r="AB95" s="58">
        <f t="shared" si="86"/>
        <v>0</v>
      </c>
    </row>
    <row r="96" spans="1:28" s="15" customFormat="1" x14ac:dyDescent="0.25">
      <c r="A96" s="56"/>
      <c r="B96" s="45"/>
      <c r="C96" s="126"/>
      <c r="D96" s="47"/>
      <c r="E96" s="47"/>
      <c r="F96" s="47"/>
      <c r="G96" s="47"/>
      <c r="H96" s="60">
        <f t="shared" si="87"/>
        <v>0</v>
      </c>
      <c r="I96" s="45"/>
      <c r="J96" s="59">
        <f>IF(ISBLANK($B96),0,VLOOKUP($B96,Listen!$A$2:$C$44,2,FALSE))</f>
        <v>0</v>
      </c>
      <c r="K96" s="59">
        <f>IF(ISBLANK($B96),0,VLOOKUP($B96,Listen!$A$2:$C$44,3,FALSE))</f>
        <v>0</v>
      </c>
      <c r="L96" s="50">
        <f t="shared" si="88"/>
        <v>0</v>
      </c>
      <c r="M96" s="50">
        <f t="shared" si="106"/>
        <v>0</v>
      </c>
      <c r="N96" s="50">
        <f t="shared" si="107"/>
        <v>0</v>
      </c>
      <c r="O96" s="50">
        <f t="shared" ref="O96" si="119">N96</f>
        <v>0</v>
      </c>
      <c r="P96" s="50">
        <f t="shared" si="108"/>
        <v>0</v>
      </c>
      <c r="Q96" s="50">
        <f t="shared" si="90"/>
        <v>0</v>
      </c>
      <c r="R96" s="50">
        <f t="shared" si="91"/>
        <v>0</v>
      </c>
      <c r="S96" s="58">
        <f t="shared" si="45"/>
        <v>0</v>
      </c>
      <c r="T96" s="58">
        <f>IF(C96=A_Stammdaten!$B$9,$H96-D_SAV!$U96,HLOOKUP(A_Stammdaten!$B$9-1,$V$4:$AB$304,ROW(C96)-3,FALSE)-$U96)</f>
        <v>0</v>
      </c>
      <c r="U96" s="58">
        <f>HLOOKUP(A_Stammdaten!$B$9,$V$4:$AB$304,ROW(C96)-3,FALSE)</f>
        <v>0</v>
      </c>
      <c r="V96" s="58">
        <f t="shared" si="80"/>
        <v>0</v>
      </c>
      <c r="W96" s="58">
        <f t="shared" si="81"/>
        <v>0</v>
      </c>
      <c r="X96" s="58">
        <f t="shared" si="82"/>
        <v>0</v>
      </c>
      <c r="Y96" s="58">
        <f t="shared" si="83"/>
        <v>0</v>
      </c>
      <c r="Z96" s="58">
        <f t="shared" si="84"/>
        <v>0</v>
      </c>
      <c r="AA96" s="58">
        <f t="shared" si="85"/>
        <v>0</v>
      </c>
      <c r="AB96" s="58">
        <f t="shared" si="86"/>
        <v>0</v>
      </c>
    </row>
    <row r="97" spans="1:28" s="15" customFormat="1" x14ac:dyDescent="0.25">
      <c r="A97" s="56"/>
      <c r="B97" s="45"/>
      <c r="C97" s="126"/>
      <c r="D97" s="47"/>
      <c r="E97" s="47"/>
      <c r="F97" s="47"/>
      <c r="G97" s="47"/>
      <c r="H97" s="60">
        <f t="shared" si="87"/>
        <v>0</v>
      </c>
      <c r="I97" s="45"/>
      <c r="J97" s="59">
        <f>IF(ISBLANK($B97),0,VLOOKUP($B97,Listen!$A$2:$C$44,2,FALSE))</f>
        <v>0</v>
      </c>
      <c r="K97" s="59">
        <f>IF(ISBLANK($B97),0,VLOOKUP($B97,Listen!$A$2:$C$44,3,FALSE))</f>
        <v>0</v>
      </c>
      <c r="L97" s="50">
        <f t="shared" si="88"/>
        <v>0</v>
      </c>
      <c r="M97" s="50">
        <f t="shared" si="106"/>
        <v>0</v>
      </c>
      <c r="N97" s="50">
        <f t="shared" si="107"/>
        <v>0</v>
      </c>
      <c r="O97" s="50">
        <f t="shared" ref="O97" si="120">N97</f>
        <v>0</v>
      </c>
      <c r="P97" s="50">
        <f t="shared" si="108"/>
        <v>0</v>
      </c>
      <c r="Q97" s="50">
        <f t="shared" si="90"/>
        <v>0</v>
      </c>
      <c r="R97" s="50">
        <f t="shared" si="91"/>
        <v>0</v>
      </c>
      <c r="S97" s="58">
        <f t="shared" si="45"/>
        <v>0</v>
      </c>
      <c r="T97" s="58">
        <f>IF(C97=A_Stammdaten!$B$9,$H97-D_SAV!$U97,HLOOKUP(A_Stammdaten!$B$9-1,$V$4:$AB$304,ROW(C97)-3,FALSE)-$U97)</f>
        <v>0</v>
      </c>
      <c r="U97" s="58">
        <f>HLOOKUP(A_Stammdaten!$B$9,$V$4:$AB$304,ROW(C97)-3,FALSE)</f>
        <v>0</v>
      </c>
      <c r="V97" s="58">
        <f t="shared" si="80"/>
        <v>0</v>
      </c>
      <c r="W97" s="58">
        <f t="shared" si="81"/>
        <v>0</v>
      </c>
      <c r="X97" s="58">
        <f t="shared" si="82"/>
        <v>0</v>
      </c>
      <c r="Y97" s="58">
        <f t="shared" si="83"/>
        <v>0</v>
      </c>
      <c r="Z97" s="58">
        <f t="shared" si="84"/>
        <v>0</v>
      </c>
      <c r="AA97" s="58">
        <f t="shared" si="85"/>
        <v>0</v>
      </c>
      <c r="AB97" s="58">
        <f t="shared" si="86"/>
        <v>0</v>
      </c>
    </row>
    <row r="98" spans="1:28" s="15" customFormat="1" x14ac:dyDescent="0.25">
      <c r="A98" s="56"/>
      <c r="B98" s="45"/>
      <c r="C98" s="126"/>
      <c r="D98" s="47"/>
      <c r="E98" s="47"/>
      <c r="F98" s="47"/>
      <c r="G98" s="47"/>
      <c r="H98" s="60">
        <f t="shared" si="87"/>
        <v>0</v>
      </c>
      <c r="I98" s="45"/>
      <c r="J98" s="59">
        <f>IF(ISBLANK($B98),0,VLOOKUP($B98,Listen!$A$2:$C$44,2,FALSE))</f>
        <v>0</v>
      </c>
      <c r="K98" s="59">
        <f>IF(ISBLANK($B98),0,VLOOKUP($B98,Listen!$A$2:$C$44,3,FALSE))</f>
        <v>0</v>
      </c>
      <c r="L98" s="50">
        <f t="shared" si="88"/>
        <v>0</v>
      </c>
      <c r="M98" s="50">
        <f t="shared" si="106"/>
        <v>0</v>
      </c>
      <c r="N98" s="50">
        <f t="shared" si="107"/>
        <v>0</v>
      </c>
      <c r="O98" s="50">
        <f t="shared" ref="O98" si="121">N98</f>
        <v>0</v>
      </c>
      <c r="P98" s="50">
        <f t="shared" si="108"/>
        <v>0</v>
      </c>
      <c r="Q98" s="50">
        <f t="shared" si="90"/>
        <v>0</v>
      </c>
      <c r="R98" s="50">
        <f t="shared" si="91"/>
        <v>0</v>
      </c>
      <c r="S98" s="58">
        <f t="shared" si="45"/>
        <v>0</v>
      </c>
      <c r="T98" s="58">
        <f>IF(C98=A_Stammdaten!$B$9,$H98-D_SAV!$U98,HLOOKUP(A_Stammdaten!$B$9-1,$V$4:$AB$304,ROW(C98)-3,FALSE)-$U98)</f>
        <v>0</v>
      </c>
      <c r="U98" s="58">
        <f>HLOOKUP(A_Stammdaten!$B$9,$V$4:$AB$304,ROW(C98)-3,FALSE)</f>
        <v>0</v>
      </c>
      <c r="V98" s="58">
        <f t="shared" si="80"/>
        <v>0</v>
      </c>
      <c r="W98" s="58">
        <f t="shared" si="81"/>
        <v>0</v>
      </c>
      <c r="X98" s="58">
        <f t="shared" si="82"/>
        <v>0</v>
      </c>
      <c r="Y98" s="58">
        <f t="shared" si="83"/>
        <v>0</v>
      </c>
      <c r="Z98" s="58">
        <f t="shared" si="84"/>
        <v>0</v>
      </c>
      <c r="AA98" s="58">
        <f t="shared" si="85"/>
        <v>0</v>
      </c>
      <c r="AB98" s="58">
        <f t="shared" si="86"/>
        <v>0</v>
      </c>
    </row>
    <row r="99" spans="1:28" s="15" customFormat="1" x14ac:dyDescent="0.25">
      <c r="A99" s="56"/>
      <c r="B99" s="45"/>
      <c r="C99" s="126"/>
      <c r="D99" s="47"/>
      <c r="E99" s="47"/>
      <c r="F99" s="47"/>
      <c r="G99" s="47"/>
      <c r="H99" s="60">
        <f t="shared" si="87"/>
        <v>0</v>
      </c>
      <c r="I99" s="45"/>
      <c r="J99" s="59">
        <f>IF(ISBLANK($B99),0,VLOOKUP($B99,Listen!$A$2:$C$44,2,FALSE))</f>
        <v>0</v>
      </c>
      <c r="K99" s="59">
        <f>IF(ISBLANK($B99),0,VLOOKUP($B99,Listen!$A$2:$C$44,3,FALSE))</f>
        <v>0</v>
      </c>
      <c r="L99" s="50">
        <f t="shared" si="88"/>
        <v>0</v>
      </c>
      <c r="M99" s="50">
        <f t="shared" si="106"/>
        <v>0</v>
      </c>
      <c r="N99" s="50">
        <f t="shared" si="107"/>
        <v>0</v>
      </c>
      <c r="O99" s="50">
        <f t="shared" ref="O99" si="122">N99</f>
        <v>0</v>
      </c>
      <c r="P99" s="50">
        <f t="shared" si="108"/>
        <v>0</v>
      </c>
      <c r="Q99" s="50">
        <f t="shared" si="90"/>
        <v>0</v>
      </c>
      <c r="R99" s="50">
        <f t="shared" si="91"/>
        <v>0</v>
      </c>
      <c r="S99" s="58">
        <f t="shared" ref="S99:S162" si="123">U99+T99</f>
        <v>0</v>
      </c>
      <c r="T99" s="58">
        <f>IF(C99=A_Stammdaten!$B$9,$H99-D_SAV!$U99,HLOOKUP(A_Stammdaten!$B$9-1,$V$4:$AB$304,ROW(C99)-3,FALSE)-$U99)</f>
        <v>0</v>
      </c>
      <c r="U99" s="58">
        <f>HLOOKUP(A_Stammdaten!$B$9,$V$4:$AB$304,ROW(C99)-3,FALSE)</f>
        <v>0</v>
      </c>
      <c r="V99" s="58">
        <f t="shared" si="80"/>
        <v>0</v>
      </c>
      <c r="W99" s="58">
        <f t="shared" si="81"/>
        <v>0</v>
      </c>
      <c r="X99" s="58">
        <f t="shared" si="82"/>
        <v>0</v>
      </c>
      <c r="Y99" s="58">
        <f t="shared" si="83"/>
        <v>0</v>
      </c>
      <c r="Z99" s="58">
        <f t="shared" si="84"/>
        <v>0</v>
      </c>
      <c r="AA99" s="58">
        <f t="shared" si="85"/>
        <v>0</v>
      </c>
      <c r="AB99" s="58">
        <f t="shared" si="86"/>
        <v>0</v>
      </c>
    </row>
    <row r="100" spans="1:28" s="15" customFormat="1" x14ac:dyDescent="0.25">
      <c r="A100" s="56"/>
      <c r="B100" s="45"/>
      <c r="C100" s="126"/>
      <c r="D100" s="47"/>
      <c r="E100" s="47"/>
      <c r="F100" s="47"/>
      <c r="G100" s="47"/>
      <c r="H100" s="60">
        <f t="shared" si="87"/>
        <v>0</v>
      </c>
      <c r="I100" s="45"/>
      <c r="J100" s="59">
        <f>IF(ISBLANK($B100),0,VLOOKUP($B100,Listen!$A$2:$C$44,2,FALSE))</f>
        <v>0</v>
      </c>
      <c r="K100" s="59">
        <f>IF(ISBLANK($B100),0,VLOOKUP($B100,Listen!$A$2:$C$44,3,FALSE))</f>
        <v>0</v>
      </c>
      <c r="L100" s="50">
        <f t="shared" si="88"/>
        <v>0</v>
      </c>
      <c r="M100" s="50">
        <f t="shared" si="106"/>
        <v>0</v>
      </c>
      <c r="N100" s="50">
        <f t="shared" si="107"/>
        <v>0</v>
      </c>
      <c r="O100" s="50">
        <f t="shared" ref="O100" si="124">N100</f>
        <v>0</v>
      </c>
      <c r="P100" s="50">
        <f t="shared" si="108"/>
        <v>0</v>
      </c>
      <c r="Q100" s="50">
        <f t="shared" si="90"/>
        <v>0</v>
      </c>
      <c r="R100" s="50">
        <f t="shared" si="91"/>
        <v>0</v>
      </c>
      <c r="S100" s="58">
        <f t="shared" si="123"/>
        <v>0</v>
      </c>
      <c r="T100" s="58">
        <f>IF(C100=A_Stammdaten!$B$9,$H100-D_SAV!$U100,HLOOKUP(A_Stammdaten!$B$9-1,$V$4:$AB$304,ROW(C100)-3,FALSE)-$U100)</f>
        <v>0</v>
      </c>
      <c r="U100" s="58">
        <f>HLOOKUP(A_Stammdaten!$B$9,$V$4:$AB$304,ROW(C100)-3,FALSE)</f>
        <v>0</v>
      </c>
      <c r="V100" s="58">
        <f t="shared" si="80"/>
        <v>0</v>
      </c>
      <c r="W100" s="58">
        <f t="shared" si="81"/>
        <v>0</v>
      </c>
      <c r="X100" s="58">
        <f t="shared" si="82"/>
        <v>0</v>
      </c>
      <c r="Y100" s="58">
        <f t="shared" si="83"/>
        <v>0</v>
      </c>
      <c r="Z100" s="58">
        <f t="shared" si="84"/>
        <v>0</v>
      </c>
      <c r="AA100" s="58">
        <f t="shared" si="85"/>
        <v>0</v>
      </c>
      <c r="AB100" s="58">
        <f t="shared" si="86"/>
        <v>0</v>
      </c>
    </row>
    <row r="101" spans="1:28" s="15" customFormat="1" x14ac:dyDescent="0.25">
      <c r="A101" s="56"/>
      <c r="B101" s="45"/>
      <c r="C101" s="126"/>
      <c r="D101" s="47"/>
      <c r="E101" s="47"/>
      <c r="F101" s="47"/>
      <c r="G101" s="47"/>
      <c r="H101" s="60">
        <f t="shared" si="87"/>
        <v>0</v>
      </c>
      <c r="I101" s="45"/>
      <c r="J101" s="59">
        <f>IF(ISBLANK($B101),0,VLOOKUP($B101,Listen!$A$2:$C$44,2,FALSE))</f>
        <v>0</v>
      </c>
      <c r="K101" s="59">
        <f>IF(ISBLANK($B101),0,VLOOKUP($B101,Listen!$A$2:$C$44,3,FALSE))</f>
        <v>0</v>
      </c>
      <c r="L101" s="50">
        <f t="shared" si="88"/>
        <v>0</v>
      </c>
      <c r="M101" s="50">
        <f t="shared" si="106"/>
        <v>0</v>
      </c>
      <c r="N101" s="50">
        <f t="shared" si="107"/>
        <v>0</v>
      </c>
      <c r="O101" s="50">
        <f t="shared" ref="O101:P116" si="125">N101</f>
        <v>0</v>
      </c>
      <c r="P101" s="50">
        <f t="shared" si="125"/>
        <v>0</v>
      </c>
      <c r="Q101" s="50">
        <f t="shared" si="90"/>
        <v>0</v>
      </c>
      <c r="R101" s="50">
        <f t="shared" si="91"/>
        <v>0</v>
      </c>
      <c r="S101" s="58">
        <f t="shared" si="123"/>
        <v>0</v>
      </c>
      <c r="T101" s="58">
        <f>IF(C101=A_Stammdaten!$B$9,$H101-D_SAV!$U101,HLOOKUP(A_Stammdaten!$B$9-1,$V$4:$AB$304,ROW(C101)-3,FALSE)-$U101)</f>
        <v>0</v>
      </c>
      <c r="U101" s="58">
        <f>HLOOKUP(A_Stammdaten!$B$9,$V$4:$AB$304,ROW(C101)-3,FALSE)</f>
        <v>0</v>
      </c>
      <c r="V101" s="58">
        <f t="shared" si="80"/>
        <v>0</v>
      </c>
      <c r="W101" s="58">
        <f t="shared" si="81"/>
        <v>0</v>
      </c>
      <c r="X101" s="58">
        <f t="shared" si="82"/>
        <v>0</v>
      </c>
      <c r="Y101" s="58">
        <f t="shared" si="83"/>
        <v>0</v>
      </c>
      <c r="Z101" s="58">
        <f t="shared" si="84"/>
        <v>0</v>
      </c>
      <c r="AA101" s="58">
        <f t="shared" si="85"/>
        <v>0</v>
      </c>
      <c r="AB101" s="58">
        <f t="shared" si="86"/>
        <v>0</v>
      </c>
    </row>
    <row r="102" spans="1:28" s="15" customFormat="1" x14ac:dyDescent="0.25">
      <c r="A102" s="56"/>
      <c r="B102" s="45"/>
      <c r="C102" s="126"/>
      <c r="D102" s="47"/>
      <c r="E102" s="47"/>
      <c r="F102" s="47"/>
      <c r="G102" s="47"/>
      <c r="H102" s="60">
        <f t="shared" si="87"/>
        <v>0</v>
      </c>
      <c r="I102" s="45"/>
      <c r="J102" s="59">
        <f>IF(ISBLANK($B102),0,VLOOKUP($B102,Listen!$A$2:$C$44,2,FALSE))</f>
        <v>0</v>
      </c>
      <c r="K102" s="59">
        <f>IF(ISBLANK($B102),0,VLOOKUP($B102,Listen!$A$2:$C$44,3,FALSE))</f>
        <v>0</v>
      </c>
      <c r="L102" s="50">
        <f t="shared" si="88"/>
        <v>0</v>
      </c>
      <c r="M102" s="50">
        <f t="shared" si="106"/>
        <v>0</v>
      </c>
      <c r="N102" s="50">
        <f t="shared" si="107"/>
        <v>0</v>
      </c>
      <c r="O102" s="50">
        <f t="shared" ref="O102" si="126">N102</f>
        <v>0</v>
      </c>
      <c r="P102" s="50">
        <f t="shared" si="125"/>
        <v>0</v>
      </c>
      <c r="Q102" s="50">
        <f t="shared" si="90"/>
        <v>0</v>
      </c>
      <c r="R102" s="50">
        <f t="shared" si="91"/>
        <v>0</v>
      </c>
      <c r="S102" s="58">
        <f t="shared" si="123"/>
        <v>0</v>
      </c>
      <c r="T102" s="58">
        <f>IF(C102=A_Stammdaten!$B$9,$H102-D_SAV!$U102,HLOOKUP(A_Stammdaten!$B$9-1,$V$4:$AB$304,ROW(C102)-3,FALSE)-$U102)</f>
        <v>0</v>
      </c>
      <c r="U102" s="58">
        <f>HLOOKUP(A_Stammdaten!$B$9,$V$4:$AB$304,ROW(C102)-3,FALSE)</f>
        <v>0</v>
      </c>
      <c r="V102" s="58">
        <f t="shared" si="80"/>
        <v>0</v>
      </c>
      <c r="W102" s="58">
        <f t="shared" si="81"/>
        <v>0</v>
      </c>
      <c r="X102" s="58">
        <f t="shared" si="82"/>
        <v>0</v>
      </c>
      <c r="Y102" s="58">
        <f t="shared" si="83"/>
        <v>0</v>
      </c>
      <c r="Z102" s="58">
        <f t="shared" si="84"/>
        <v>0</v>
      </c>
      <c r="AA102" s="58">
        <f t="shared" si="85"/>
        <v>0</v>
      </c>
      <c r="AB102" s="58">
        <f t="shared" si="86"/>
        <v>0</v>
      </c>
    </row>
    <row r="103" spans="1:28" s="15" customFormat="1" x14ac:dyDescent="0.25">
      <c r="A103" s="56"/>
      <c r="B103" s="45"/>
      <c r="C103" s="126"/>
      <c r="D103" s="47"/>
      <c r="E103" s="47"/>
      <c r="F103" s="47"/>
      <c r="G103" s="47"/>
      <c r="H103" s="60">
        <f t="shared" si="87"/>
        <v>0</v>
      </c>
      <c r="I103" s="45"/>
      <c r="J103" s="59">
        <f>IF(ISBLANK($B103),0,VLOOKUP($B103,Listen!$A$2:$C$44,2,FALSE))</f>
        <v>0</v>
      </c>
      <c r="K103" s="59">
        <f>IF(ISBLANK($B103),0,VLOOKUP($B103,Listen!$A$2:$C$44,3,FALSE))</f>
        <v>0</v>
      </c>
      <c r="L103" s="50">
        <f t="shared" si="88"/>
        <v>0</v>
      </c>
      <c r="M103" s="50">
        <f t="shared" si="106"/>
        <v>0</v>
      </c>
      <c r="N103" s="50">
        <f t="shared" si="107"/>
        <v>0</v>
      </c>
      <c r="O103" s="50">
        <f t="shared" ref="O103" si="127">N103</f>
        <v>0</v>
      </c>
      <c r="P103" s="50">
        <f t="shared" si="125"/>
        <v>0</v>
      </c>
      <c r="Q103" s="50">
        <f t="shared" si="90"/>
        <v>0</v>
      </c>
      <c r="R103" s="50">
        <f t="shared" si="91"/>
        <v>0</v>
      </c>
      <c r="S103" s="58">
        <f t="shared" si="123"/>
        <v>0</v>
      </c>
      <c r="T103" s="58">
        <f>IF(C103=A_Stammdaten!$B$9,$H103-D_SAV!$U103,HLOOKUP(A_Stammdaten!$B$9-1,$V$4:$AB$304,ROW(C103)-3,FALSE)-$U103)</f>
        <v>0</v>
      </c>
      <c r="U103" s="58">
        <f>HLOOKUP(A_Stammdaten!$B$9,$V$4:$AB$304,ROW(C103)-3,FALSE)</f>
        <v>0</v>
      </c>
      <c r="V103" s="58">
        <f t="shared" si="80"/>
        <v>0</v>
      </c>
      <c r="W103" s="58">
        <f t="shared" si="81"/>
        <v>0</v>
      </c>
      <c r="X103" s="58">
        <f t="shared" si="82"/>
        <v>0</v>
      </c>
      <c r="Y103" s="58">
        <f t="shared" si="83"/>
        <v>0</v>
      </c>
      <c r="Z103" s="58">
        <f t="shared" si="84"/>
        <v>0</v>
      </c>
      <c r="AA103" s="58">
        <f t="shared" si="85"/>
        <v>0</v>
      </c>
      <c r="AB103" s="58">
        <f t="shared" si="86"/>
        <v>0</v>
      </c>
    </row>
    <row r="104" spans="1:28" s="15" customFormat="1" x14ac:dyDescent="0.25">
      <c r="A104" s="56"/>
      <c r="B104" s="45"/>
      <c r="C104" s="126"/>
      <c r="D104" s="47"/>
      <c r="E104" s="47"/>
      <c r="F104" s="47"/>
      <c r="G104" s="47"/>
      <c r="H104" s="60">
        <f t="shared" si="87"/>
        <v>0</v>
      </c>
      <c r="I104" s="45"/>
      <c r="J104" s="59">
        <f>IF(ISBLANK($B104),0,VLOOKUP($B104,Listen!$A$2:$C$44,2,FALSE))</f>
        <v>0</v>
      </c>
      <c r="K104" s="59">
        <f>IF(ISBLANK($B104),0,VLOOKUP($B104,Listen!$A$2:$C$44,3,FALSE))</f>
        <v>0</v>
      </c>
      <c r="L104" s="50">
        <f t="shared" si="88"/>
        <v>0</v>
      </c>
      <c r="M104" s="50">
        <f t="shared" si="106"/>
        <v>0</v>
      </c>
      <c r="N104" s="50">
        <f t="shared" si="107"/>
        <v>0</v>
      </c>
      <c r="O104" s="50">
        <f t="shared" ref="O104" si="128">N104</f>
        <v>0</v>
      </c>
      <c r="P104" s="50">
        <f t="shared" si="125"/>
        <v>0</v>
      </c>
      <c r="Q104" s="50">
        <f t="shared" si="90"/>
        <v>0</v>
      </c>
      <c r="R104" s="50">
        <f t="shared" si="91"/>
        <v>0</v>
      </c>
      <c r="S104" s="58">
        <f t="shared" si="123"/>
        <v>0</v>
      </c>
      <c r="T104" s="58">
        <f>IF(C104=A_Stammdaten!$B$9,$H104-D_SAV!$U104,HLOOKUP(A_Stammdaten!$B$9-1,$V$4:$AB$304,ROW(C104)-3,FALSE)-$U104)</f>
        <v>0</v>
      </c>
      <c r="U104" s="58">
        <f>HLOOKUP(A_Stammdaten!$B$9,$V$4:$AB$304,ROW(C104)-3,FALSE)</f>
        <v>0</v>
      </c>
      <c r="V104" s="58">
        <f t="shared" si="80"/>
        <v>0</v>
      </c>
      <c r="W104" s="58">
        <f t="shared" si="81"/>
        <v>0</v>
      </c>
      <c r="X104" s="58">
        <f t="shared" si="82"/>
        <v>0</v>
      </c>
      <c r="Y104" s="58">
        <f t="shared" si="83"/>
        <v>0</v>
      </c>
      <c r="Z104" s="58">
        <f t="shared" si="84"/>
        <v>0</v>
      </c>
      <c r="AA104" s="58">
        <f t="shared" si="85"/>
        <v>0</v>
      </c>
      <c r="AB104" s="58">
        <f t="shared" si="86"/>
        <v>0</v>
      </c>
    </row>
    <row r="105" spans="1:28" s="15" customFormat="1" x14ac:dyDescent="0.25">
      <c r="A105" s="56"/>
      <c r="B105" s="45"/>
      <c r="C105" s="126"/>
      <c r="D105" s="47"/>
      <c r="E105" s="47"/>
      <c r="F105" s="47"/>
      <c r="G105" s="47"/>
      <c r="H105" s="60">
        <f t="shared" si="87"/>
        <v>0</v>
      </c>
      <c r="I105" s="45"/>
      <c r="J105" s="59">
        <f>IF(ISBLANK($B105),0,VLOOKUP($B105,Listen!$A$2:$C$44,2,FALSE))</f>
        <v>0</v>
      </c>
      <c r="K105" s="59">
        <f>IF(ISBLANK($B105),0,VLOOKUP($B105,Listen!$A$2:$C$44,3,FALSE))</f>
        <v>0</v>
      </c>
      <c r="L105" s="50">
        <f t="shared" si="88"/>
        <v>0</v>
      </c>
      <c r="M105" s="50">
        <f t="shared" si="106"/>
        <v>0</v>
      </c>
      <c r="N105" s="50">
        <f t="shared" si="107"/>
        <v>0</v>
      </c>
      <c r="O105" s="50">
        <f t="shared" ref="O105" si="129">N105</f>
        <v>0</v>
      </c>
      <c r="P105" s="50">
        <f t="shared" si="125"/>
        <v>0</v>
      </c>
      <c r="Q105" s="50">
        <f t="shared" si="90"/>
        <v>0</v>
      </c>
      <c r="R105" s="50">
        <f t="shared" si="91"/>
        <v>0</v>
      </c>
      <c r="S105" s="58">
        <f t="shared" si="123"/>
        <v>0</v>
      </c>
      <c r="T105" s="58">
        <f>IF(C105=A_Stammdaten!$B$9,$H105-D_SAV!$U105,HLOOKUP(A_Stammdaten!$B$9-1,$V$4:$AB$304,ROW(C105)-3,FALSE)-$U105)</f>
        <v>0</v>
      </c>
      <c r="U105" s="58">
        <f>HLOOKUP(A_Stammdaten!$B$9,$V$4:$AB$304,ROW(C105)-3,FALSE)</f>
        <v>0</v>
      </c>
      <c r="V105" s="58">
        <f t="shared" si="80"/>
        <v>0</v>
      </c>
      <c r="W105" s="58">
        <f t="shared" si="81"/>
        <v>0</v>
      </c>
      <c r="X105" s="58">
        <f t="shared" si="82"/>
        <v>0</v>
      </c>
      <c r="Y105" s="58">
        <f t="shared" si="83"/>
        <v>0</v>
      </c>
      <c r="Z105" s="58">
        <f t="shared" si="84"/>
        <v>0</v>
      </c>
      <c r="AA105" s="58">
        <f t="shared" si="85"/>
        <v>0</v>
      </c>
      <c r="AB105" s="58">
        <f t="shared" si="86"/>
        <v>0</v>
      </c>
    </row>
    <row r="106" spans="1:28" s="15" customFormat="1" x14ac:dyDescent="0.25">
      <c r="A106" s="56"/>
      <c r="B106" s="45"/>
      <c r="C106" s="126"/>
      <c r="D106" s="47"/>
      <c r="E106" s="47"/>
      <c r="F106" s="47"/>
      <c r="G106" s="47"/>
      <c r="H106" s="60">
        <f t="shared" si="87"/>
        <v>0</v>
      </c>
      <c r="I106" s="45"/>
      <c r="J106" s="59">
        <f>IF(ISBLANK($B106),0,VLOOKUP($B106,Listen!$A$2:$C$44,2,FALSE))</f>
        <v>0</v>
      </c>
      <c r="K106" s="59">
        <f>IF(ISBLANK($B106),0,VLOOKUP($B106,Listen!$A$2:$C$44,3,FALSE))</f>
        <v>0</v>
      </c>
      <c r="L106" s="50">
        <f t="shared" si="88"/>
        <v>0</v>
      </c>
      <c r="M106" s="50">
        <f t="shared" si="106"/>
        <v>0</v>
      </c>
      <c r="N106" s="50">
        <f t="shared" si="107"/>
        <v>0</v>
      </c>
      <c r="O106" s="50">
        <f t="shared" ref="O106" si="130">N106</f>
        <v>0</v>
      </c>
      <c r="P106" s="50">
        <f t="shared" si="125"/>
        <v>0</v>
      </c>
      <c r="Q106" s="50">
        <f t="shared" si="90"/>
        <v>0</v>
      </c>
      <c r="R106" s="50">
        <f t="shared" si="91"/>
        <v>0</v>
      </c>
      <c r="S106" s="58">
        <f t="shared" si="123"/>
        <v>0</v>
      </c>
      <c r="T106" s="58">
        <f>IF(C106=A_Stammdaten!$B$9,$H106-D_SAV!$U106,HLOOKUP(A_Stammdaten!$B$9-1,$V$4:$AB$304,ROW(C106)-3,FALSE)-$U106)</f>
        <v>0</v>
      </c>
      <c r="U106" s="58">
        <f>HLOOKUP(A_Stammdaten!$B$9,$V$4:$AB$304,ROW(C106)-3,FALSE)</f>
        <v>0</v>
      </c>
      <c r="V106" s="58">
        <f t="shared" si="80"/>
        <v>0</v>
      </c>
      <c r="W106" s="58">
        <f t="shared" si="81"/>
        <v>0</v>
      </c>
      <c r="X106" s="58">
        <f t="shared" si="82"/>
        <v>0</v>
      </c>
      <c r="Y106" s="58">
        <f t="shared" si="83"/>
        <v>0</v>
      </c>
      <c r="Z106" s="58">
        <f t="shared" si="84"/>
        <v>0</v>
      </c>
      <c r="AA106" s="58">
        <f t="shared" si="85"/>
        <v>0</v>
      </c>
      <c r="AB106" s="58">
        <f t="shared" si="86"/>
        <v>0</v>
      </c>
    </row>
    <row r="107" spans="1:28" s="15" customFormat="1" x14ac:dyDescent="0.25">
      <c r="A107" s="56"/>
      <c r="B107" s="45"/>
      <c r="C107" s="126"/>
      <c r="D107" s="47"/>
      <c r="E107" s="47"/>
      <c r="F107" s="47"/>
      <c r="G107" s="47"/>
      <c r="H107" s="60">
        <f t="shared" si="87"/>
        <v>0</v>
      </c>
      <c r="I107" s="45"/>
      <c r="J107" s="59">
        <f>IF(ISBLANK($B107),0,VLOOKUP($B107,Listen!$A$2:$C$44,2,FALSE))</f>
        <v>0</v>
      </c>
      <c r="K107" s="59">
        <f>IF(ISBLANK($B107),0,VLOOKUP($B107,Listen!$A$2:$C$44,3,FALSE))</f>
        <v>0</v>
      </c>
      <c r="L107" s="50">
        <f t="shared" si="88"/>
        <v>0</v>
      </c>
      <c r="M107" s="50">
        <f t="shared" si="106"/>
        <v>0</v>
      </c>
      <c r="N107" s="50">
        <f t="shared" si="107"/>
        <v>0</v>
      </c>
      <c r="O107" s="50">
        <f t="shared" ref="O107" si="131">N107</f>
        <v>0</v>
      </c>
      <c r="P107" s="50">
        <f t="shared" si="125"/>
        <v>0</v>
      </c>
      <c r="Q107" s="50">
        <f t="shared" si="90"/>
        <v>0</v>
      </c>
      <c r="R107" s="50">
        <f t="shared" si="91"/>
        <v>0</v>
      </c>
      <c r="S107" s="58">
        <f t="shared" si="123"/>
        <v>0</v>
      </c>
      <c r="T107" s="58">
        <f>IF(C107=A_Stammdaten!$B$9,$H107-D_SAV!$U107,HLOOKUP(A_Stammdaten!$B$9-1,$V$4:$AB$304,ROW(C107)-3,FALSE)-$U107)</f>
        <v>0</v>
      </c>
      <c r="U107" s="58">
        <f>HLOOKUP(A_Stammdaten!$B$9,$V$4:$AB$304,ROW(C107)-3,FALSE)</f>
        <v>0</v>
      </c>
      <c r="V107" s="58">
        <f t="shared" si="80"/>
        <v>0</v>
      </c>
      <c r="W107" s="58">
        <f t="shared" si="81"/>
        <v>0</v>
      </c>
      <c r="X107" s="58">
        <f t="shared" si="82"/>
        <v>0</v>
      </c>
      <c r="Y107" s="58">
        <f t="shared" si="83"/>
        <v>0</v>
      </c>
      <c r="Z107" s="58">
        <f t="shared" si="84"/>
        <v>0</v>
      </c>
      <c r="AA107" s="58">
        <f t="shared" si="85"/>
        <v>0</v>
      </c>
      <c r="AB107" s="58">
        <f t="shared" si="86"/>
        <v>0</v>
      </c>
    </row>
    <row r="108" spans="1:28" s="15" customFormat="1" x14ac:dyDescent="0.25">
      <c r="A108" s="56"/>
      <c r="B108" s="45"/>
      <c r="C108" s="126"/>
      <c r="D108" s="47"/>
      <c r="E108" s="47"/>
      <c r="F108" s="47"/>
      <c r="G108" s="47"/>
      <c r="H108" s="60">
        <f t="shared" si="87"/>
        <v>0</v>
      </c>
      <c r="I108" s="45"/>
      <c r="J108" s="59">
        <f>IF(ISBLANK($B108),0,VLOOKUP($B108,Listen!$A$2:$C$44,2,FALSE))</f>
        <v>0</v>
      </c>
      <c r="K108" s="59">
        <f>IF(ISBLANK($B108),0,VLOOKUP($B108,Listen!$A$2:$C$44,3,FALSE))</f>
        <v>0</v>
      </c>
      <c r="L108" s="50">
        <f t="shared" si="88"/>
        <v>0</v>
      </c>
      <c r="M108" s="50">
        <f t="shared" si="106"/>
        <v>0</v>
      </c>
      <c r="N108" s="50">
        <f t="shared" si="107"/>
        <v>0</v>
      </c>
      <c r="O108" s="50">
        <f t="shared" ref="O108" si="132">N108</f>
        <v>0</v>
      </c>
      <c r="P108" s="50">
        <f t="shared" si="125"/>
        <v>0</v>
      </c>
      <c r="Q108" s="50">
        <f t="shared" si="90"/>
        <v>0</v>
      </c>
      <c r="R108" s="50">
        <f t="shared" si="91"/>
        <v>0</v>
      </c>
      <c r="S108" s="58">
        <f t="shared" si="123"/>
        <v>0</v>
      </c>
      <c r="T108" s="58">
        <f>IF(C108=A_Stammdaten!$B$9,$H108-D_SAV!$U108,HLOOKUP(A_Stammdaten!$B$9-1,$V$4:$AB$304,ROW(C108)-3,FALSE)-$U108)</f>
        <v>0</v>
      </c>
      <c r="U108" s="58">
        <f>HLOOKUP(A_Stammdaten!$B$9,$V$4:$AB$304,ROW(C108)-3,FALSE)</f>
        <v>0</v>
      </c>
      <c r="V108" s="58">
        <f t="shared" si="80"/>
        <v>0</v>
      </c>
      <c r="W108" s="58">
        <f t="shared" si="81"/>
        <v>0</v>
      </c>
      <c r="X108" s="58">
        <f t="shared" si="82"/>
        <v>0</v>
      </c>
      <c r="Y108" s="58">
        <f t="shared" si="83"/>
        <v>0</v>
      </c>
      <c r="Z108" s="58">
        <f t="shared" si="84"/>
        <v>0</v>
      </c>
      <c r="AA108" s="58">
        <f t="shared" si="85"/>
        <v>0</v>
      </c>
      <c r="AB108" s="58">
        <f t="shared" si="86"/>
        <v>0</v>
      </c>
    </row>
    <row r="109" spans="1:28" s="15" customFormat="1" x14ac:dyDescent="0.25">
      <c r="A109" s="56"/>
      <c r="B109" s="45"/>
      <c r="C109" s="126"/>
      <c r="D109" s="47"/>
      <c r="E109" s="47"/>
      <c r="F109" s="47"/>
      <c r="G109" s="47"/>
      <c r="H109" s="60">
        <f t="shared" si="87"/>
        <v>0</v>
      </c>
      <c r="I109" s="45"/>
      <c r="J109" s="59">
        <f>IF(ISBLANK($B109),0,VLOOKUP($B109,Listen!$A$2:$C$44,2,FALSE))</f>
        <v>0</v>
      </c>
      <c r="K109" s="59">
        <f>IF(ISBLANK($B109),0,VLOOKUP($B109,Listen!$A$2:$C$44,3,FALSE))</f>
        <v>0</v>
      </c>
      <c r="L109" s="50">
        <f t="shared" si="88"/>
        <v>0</v>
      </c>
      <c r="M109" s="50">
        <f t="shared" si="106"/>
        <v>0</v>
      </c>
      <c r="N109" s="50">
        <f t="shared" si="107"/>
        <v>0</v>
      </c>
      <c r="O109" s="50">
        <f t="shared" ref="O109" si="133">N109</f>
        <v>0</v>
      </c>
      <c r="P109" s="50">
        <f t="shared" si="125"/>
        <v>0</v>
      </c>
      <c r="Q109" s="50">
        <f t="shared" si="90"/>
        <v>0</v>
      </c>
      <c r="R109" s="50">
        <f t="shared" si="91"/>
        <v>0</v>
      </c>
      <c r="S109" s="58">
        <f t="shared" si="123"/>
        <v>0</v>
      </c>
      <c r="T109" s="58">
        <f>IF(C109=A_Stammdaten!$B$9,$H109-D_SAV!$U109,HLOOKUP(A_Stammdaten!$B$9-1,$V$4:$AB$304,ROW(C109)-3,FALSE)-$U109)</f>
        <v>0</v>
      </c>
      <c r="U109" s="58">
        <f>HLOOKUP(A_Stammdaten!$B$9,$V$4:$AB$304,ROW(C109)-3,FALSE)</f>
        <v>0</v>
      </c>
      <c r="V109" s="58">
        <f t="shared" si="80"/>
        <v>0</v>
      </c>
      <c r="W109" s="58">
        <f t="shared" si="81"/>
        <v>0</v>
      </c>
      <c r="X109" s="58">
        <f t="shared" si="82"/>
        <v>0</v>
      </c>
      <c r="Y109" s="58">
        <f t="shared" si="83"/>
        <v>0</v>
      </c>
      <c r="Z109" s="58">
        <f t="shared" si="84"/>
        <v>0</v>
      </c>
      <c r="AA109" s="58">
        <f t="shared" si="85"/>
        <v>0</v>
      </c>
      <c r="AB109" s="58">
        <f t="shared" si="86"/>
        <v>0</v>
      </c>
    </row>
    <row r="110" spans="1:28" s="15" customFormat="1" x14ac:dyDescent="0.25">
      <c r="A110" s="56"/>
      <c r="B110" s="45"/>
      <c r="C110" s="126"/>
      <c r="D110" s="47"/>
      <c r="E110" s="47"/>
      <c r="F110" s="47"/>
      <c r="G110" s="47"/>
      <c r="H110" s="60">
        <f t="shared" si="87"/>
        <v>0</v>
      </c>
      <c r="I110" s="45"/>
      <c r="J110" s="59">
        <f>IF(ISBLANK($B110),0,VLOOKUP($B110,Listen!$A$2:$C$44,2,FALSE))</f>
        <v>0</v>
      </c>
      <c r="K110" s="59">
        <f>IF(ISBLANK($B110),0,VLOOKUP($B110,Listen!$A$2:$C$44,3,FALSE))</f>
        <v>0</v>
      </c>
      <c r="L110" s="50">
        <f t="shared" si="88"/>
        <v>0</v>
      </c>
      <c r="M110" s="50">
        <f t="shared" si="106"/>
        <v>0</v>
      </c>
      <c r="N110" s="50">
        <f t="shared" si="107"/>
        <v>0</v>
      </c>
      <c r="O110" s="50">
        <f t="shared" ref="O110" si="134">N110</f>
        <v>0</v>
      </c>
      <c r="P110" s="50">
        <f t="shared" si="125"/>
        <v>0</v>
      </c>
      <c r="Q110" s="50">
        <f t="shared" si="90"/>
        <v>0</v>
      </c>
      <c r="R110" s="50">
        <f t="shared" si="91"/>
        <v>0</v>
      </c>
      <c r="S110" s="58">
        <f t="shared" si="123"/>
        <v>0</v>
      </c>
      <c r="T110" s="58">
        <f>IF(C110=A_Stammdaten!$B$9,$H110-D_SAV!$U110,HLOOKUP(A_Stammdaten!$B$9-1,$V$4:$AB$304,ROW(C110)-3,FALSE)-$U110)</f>
        <v>0</v>
      </c>
      <c r="U110" s="58">
        <f>HLOOKUP(A_Stammdaten!$B$9,$V$4:$AB$304,ROW(C110)-3,FALSE)</f>
        <v>0</v>
      </c>
      <c r="V110" s="58">
        <f t="shared" si="80"/>
        <v>0</v>
      </c>
      <c r="W110" s="58">
        <f t="shared" si="81"/>
        <v>0</v>
      </c>
      <c r="X110" s="58">
        <f t="shared" si="82"/>
        <v>0</v>
      </c>
      <c r="Y110" s="58">
        <f t="shared" si="83"/>
        <v>0</v>
      </c>
      <c r="Z110" s="58">
        <f t="shared" si="84"/>
        <v>0</v>
      </c>
      <c r="AA110" s="58">
        <f t="shared" si="85"/>
        <v>0</v>
      </c>
      <c r="AB110" s="58">
        <f t="shared" si="86"/>
        <v>0</v>
      </c>
    </row>
    <row r="111" spans="1:28" s="15" customFormat="1" x14ac:dyDescent="0.25">
      <c r="A111" s="56"/>
      <c r="B111" s="45"/>
      <c r="C111" s="126"/>
      <c r="D111" s="47"/>
      <c r="E111" s="47"/>
      <c r="F111" s="47"/>
      <c r="G111" s="47"/>
      <c r="H111" s="60">
        <f t="shared" si="87"/>
        <v>0</v>
      </c>
      <c r="I111" s="45"/>
      <c r="J111" s="59">
        <f>IF(ISBLANK($B111),0,VLOOKUP($B111,Listen!$A$2:$C$44,2,FALSE))</f>
        <v>0</v>
      </c>
      <c r="K111" s="59">
        <f>IF(ISBLANK($B111),0,VLOOKUP($B111,Listen!$A$2:$C$44,3,FALSE))</f>
        <v>0</v>
      </c>
      <c r="L111" s="50">
        <f t="shared" si="88"/>
        <v>0</v>
      </c>
      <c r="M111" s="50">
        <f t="shared" si="106"/>
        <v>0</v>
      </c>
      <c r="N111" s="50">
        <f t="shared" si="107"/>
        <v>0</v>
      </c>
      <c r="O111" s="50">
        <f t="shared" ref="O111" si="135">N111</f>
        <v>0</v>
      </c>
      <c r="P111" s="50">
        <f t="shared" si="125"/>
        <v>0</v>
      </c>
      <c r="Q111" s="50">
        <f t="shared" si="90"/>
        <v>0</v>
      </c>
      <c r="R111" s="50">
        <f t="shared" si="91"/>
        <v>0</v>
      </c>
      <c r="S111" s="58">
        <f t="shared" si="123"/>
        <v>0</v>
      </c>
      <c r="T111" s="58">
        <f>IF(C111=A_Stammdaten!$B$9,$H111-D_SAV!$U111,HLOOKUP(A_Stammdaten!$B$9-1,$V$4:$AB$304,ROW(C111)-3,FALSE)-$U111)</f>
        <v>0</v>
      </c>
      <c r="U111" s="58">
        <f>HLOOKUP(A_Stammdaten!$B$9,$V$4:$AB$304,ROW(C111)-3,FALSE)</f>
        <v>0</v>
      </c>
      <c r="V111" s="58">
        <f t="shared" si="80"/>
        <v>0</v>
      </c>
      <c r="W111" s="58">
        <f t="shared" si="81"/>
        <v>0</v>
      </c>
      <c r="X111" s="58">
        <f t="shared" si="82"/>
        <v>0</v>
      </c>
      <c r="Y111" s="58">
        <f t="shared" si="83"/>
        <v>0</v>
      </c>
      <c r="Z111" s="58">
        <f t="shared" si="84"/>
        <v>0</v>
      </c>
      <c r="AA111" s="58">
        <f t="shared" si="85"/>
        <v>0</v>
      </c>
      <c r="AB111" s="58">
        <f t="shared" si="86"/>
        <v>0</v>
      </c>
    </row>
    <row r="112" spans="1:28" s="15" customFormat="1" x14ac:dyDescent="0.25">
      <c r="A112" s="56"/>
      <c r="B112" s="45"/>
      <c r="C112" s="126"/>
      <c r="D112" s="47"/>
      <c r="E112" s="47"/>
      <c r="F112" s="47"/>
      <c r="G112" s="47"/>
      <c r="H112" s="60">
        <f t="shared" si="87"/>
        <v>0</v>
      </c>
      <c r="I112" s="45"/>
      <c r="J112" s="59">
        <f>IF(ISBLANK($B112),0,VLOOKUP($B112,Listen!$A$2:$C$44,2,FALSE))</f>
        <v>0</v>
      </c>
      <c r="K112" s="59">
        <f>IF(ISBLANK($B112),0,VLOOKUP($B112,Listen!$A$2:$C$44,3,FALSE))</f>
        <v>0</v>
      </c>
      <c r="L112" s="50">
        <f t="shared" si="88"/>
        <v>0</v>
      </c>
      <c r="M112" s="50">
        <f t="shared" si="106"/>
        <v>0</v>
      </c>
      <c r="N112" s="50">
        <f t="shared" si="107"/>
        <v>0</v>
      </c>
      <c r="O112" s="50">
        <f t="shared" ref="O112" si="136">N112</f>
        <v>0</v>
      </c>
      <c r="P112" s="50">
        <f t="shared" si="125"/>
        <v>0</v>
      </c>
      <c r="Q112" s="50">
        <f t="shared" si="90"/>
        <v>0</v>
      </c>
      <c r="R112" s="50">
        <f t="shared" si="91"/>
        <v>0</v>
      </c>
      <c r="S112" s="58">
        <f t="shared" si="123"/>
        <v>0</v>
      </c>
      <c r="T112" s="58">
        <f>IF(C112=A_Stammdaten!$B$9,$H112-D_SAV!$U112,HLOOKUP(A_Stammdaten!$B$9-1,$V$4:$AB$304,ROW(C112)-3,FALSE)-$U112)</f>
        <v>0</v>
      </c>
      <c r="U112" s="58">
        <f>HLOOKUP(A_Stammdaten!$B$9,$V$4:$AB$304,ROW(C112)-3,FALSE)</f>
        <v>0</v>
      </c>
      <c r="V112" s="58">
        <f t="shared" si="80"/>
        <v>0</v>
      </c>
      <c r="W112" s="58">
        <f t="shared" si="81"/>
        <v>0</v>
      </c>
      <c r="X112" s="58">
        <f t="shared" si="82"/>
        <v>0</v>
      </c>
      <c r="Y112" s="58">
        <f t="shared" si="83"/>
        <v>0</v>
      </c>
      <c r="Z112" s="58">
        <f t="shared" si="84"/>
        <v>0</v>
      </c>
      <c r="AA112" s="58">
        <f t="shared" si="85"/>
        <v>0</v>
      </c>
      <c r="AB112" s="58">
        <f t="shared" si="86"/>
        <v>0</v>
      </c>
    </row>
    <row r="113" spans="1:28" s="15" customFormat="1" x14ac:dyDescent="0.25">
      <c r="A113" s="56"/>
      <c r="B113" s="45"/>
      <c r="C113" s="126"/>
      <c r="D113" s="47"/>
      <c r="E113" s="47"/>
      <c r="F113" s="47"/>
      <c r="G113" s="47"/>
      <c r="H113" s="60">
        <f t="shared" si="87"/>
        <v>0</v>
      </c>
      <c r="I113" s="45"/>
      <c r="J113" s="59">
        <f>IF(ISBLANK($B113),0,VLOOKUP($B113,Listen!$A$2:$C$44,2,FALSE))</f>
        <v>0</v>
      </c>
      <c r="K113" s="59">
        <f>IF(ISBLANK($B113),0,VLOOKUP($B113,Listen!$A$2:$C$44,3,FALSE))</f>
        <v>0</v>
      </c>
      <c r="L113" s="50">
        <f t="shared" si="88"/>
        <v>0</v>
      </c>
      <c r="M113" s="50">
        <f t="shared" si="106"/>
        <v>0</v>
      </c>
      <c r="N113" s="50">
        <f t="shared" si="107"/>
        <v>0</v>
      </c>
      <c r="O113" s="50">
        <f t="shared" ref="O113" si="137">N113</f>
        <v>0</v>
      </c>
      <c r="P113" s="50">
        <f t="shared" si="125"/>
        <v>0</v>
      </c>
      <c r="Q113" s="50">
        <f t="shared" si="90"/>
        <v>0</v>
      </c>
      <c r="R113" s="50">
        <f t="shared" si="91"/>
        <v>0</v>
      </c>
      <c r="S113" s="58">
        <f t="shared" si="123"/>
        <v>0</v>
      </c>
      <c r="T113" s="58">
        <f>IF(C113=A_Stammdaten!$B$9,$H113-D_SAV!$U113,HLOOKUP(A_Stammdaten!$B$9-1,$V$4:$AB$304,ROW(C113)-3,FALSE)-$U113)</f>
        <v>0</v>
      </c>
      <c r="U113" s="58">
        <f>HLOOKUP(A_Stammdaten!$B$9,$V$4:$AB$304,ROW(C113)-3,FALSE)</f>
        <v>0</v>
      </c>
      <c r="V113" s="58">
        <f t="shared" si="80"/>
        <v>0</v>
      </c>
      <c r="W113" s="58">
        <f t="shared" si="81"/>
        <v>0</v>
      </c>
      <c r="X113" s="58">
        <f t="shared" si="82"/>
        <v>0</v>
      </c>
      <c r="Y113" s="58">
        <f t="shared" si="83"/>
        <v>0</v>
      </c>
      <c r="Z113" s="58">
        <f t="shared" si="84"/>
        <v>0</v>
      </c>
      <c r="AA113" s="58">
        <f t="shared" si="85"/>
        <v>0</v>
      </c>
      <c r="AB113" s="58">
        <f t="shared" si="86"/>
        <v>0</v>
      </c>
    </row>
    <row r="114" spans="1:28" s="15" customFormat="1" x14ac:dyDescent="0.25">
      <c r="A114" s="56"/>
      <c r="B114" s="45"/>
      <c r="C114" s="126"/>
      <c r="D114" s="47"/>
      <c r="E114" s="47"/>
      <c r="F114" s="47"/>
      <c r="G114" s="47"/>
      <c r="H114" s="60">
        <f t="shared" si="87"/>
        <v>0</v>
      </c>
      <c r="I114" s="45"/>
      <c r="J114" s="59">
        <f>IF(ISBLANK($B114),0,VLOOKUP($B114,Listen!$A$2:$C$44,2,FALSE))</f>
        <v>0</v>
      </c>
      <c r="K114" s="59">
        <f>IF(ISBLANK($B114),0,VLOOKUP($B114,Listen!$A$2:$C$44,3,FALSE))</f>
        <v>0</v>
      </c>
      <c r="L114" s="50">
        <f t="shared" si="88"/>
        <v>0</v>
      </c>
      <c r="M114" s="50">
        <f t="shared" si="106"/>
        <v>0</v>
      </c>
      <c r="N114" s="50">
        <f t="shared" si="107"/>
        <v>0</v>
      </c>
      <c r="O114" s="50">
        <f t="shared" ref="O114" si="138">N114</f>
        <v>0</v>
      </c>
      <c r="P114" s="50">
        <f t="shared" si="125"/>
        <v>0</v>
      </c>
      <c r="Q114" s="50">
        <f t="shared" si="90"/>
        <v>0</v>
      </c>
      <c r="R114" s="50">
        <f t="shared" si="91"/>
        <v>0</v>
      </c>
      <c r="S114" s="58">
        <f t="shared" si="123"/>
        <v>0</v>
      </c>
      <c r="T114" s="58">
        <f>IF(C114=A_Stammdaten!$B$9,$H114-D_SAV!$U114,HLOOKUP(A_Stammdaten!$B$9-1,$V$4:$AB$304,ROW(C114)-3,FALSE)-$U114)</f>
        <v>0</v>
      </c>
      <c r="U114" s="58">
        <f>HLOOKUP(A_Stammdaten!$B$9,$V$4:$AB$304,ROW(C114)-3,FALSE)</f>
        <v>0</v>
      </c>
      <c r="V114" s="58">
        <f t="shared" si="80"/>
        <v>0</v>
      </c>
      <c r="W114" s="58">
        <f t="shared" si="81"/>
        <v>0</v>
      </c>
      <c r="X114" s="58">
        <f t="shared" si="82"/>
        <v>0</v>
      </c>
      <c r="Y114" s="58">
        <f t="shared" si="83"/>
        <v>0</v>
      </c>
      <c r="Z114" s="58">
        <f t="shared" si="84"/>
        <v>0</v>
      </c>
      <c r="AA114" s="58">
        <f t="shared" si="85"/>
        <v>0</v>
      </c>
      <c r="AB114" s="58">
        <f t="shared" si="86"/>
        <v>0</v>
      </c>
    </row>
    <row r="115" spans="1:28" s="15" customFormat="1" x14ac:dyDescent="0.25">
      <c r="A115" s="56"/>
      <c r="B115" s="45"/>
      <c r="C115" s="126"/>
      <c r="D115" s="47"/>
      <c r="E115" s="47"/>
      <c r="F115" s="47"/>
      <c r="G115" s="47"/>
      <c r="H115" s="60">
        <f t="shared" si="87"/>
        <v>0</v>
      </c>
      <c r="I115" s="45"/>
      <c r="J115" s="59">
        <f>IF(ISBLANK($B115),0,VLOOKUP($B115,Listen!$A$2:$C$44,2,FALSE))</f>
        <v>0</v>
      </c>
      <c r="K115" s="59">
        <f>IF(ISBLANK($B115),0,VLOOKUP($B115,Listen!$A$2:$C$44,3,FALSE))</f>
        <v>0</v>
      </c>
      <c r="L115" s="50">
        <f t="shared" si="88"/>
        <v>0</v>
      </c>
      <c r="M115" s="50">
        <f t="shared" si="106"/>
        <v>0</v>
      </c>
      <c r="N115" s="50">
        <f t="shared" si="107"/>
        <v>0</v>
      </c>
      <c r="O115" s="50">
        <f t="shared" ref="O115" si="139">N115</f>
        <v>0</v>
      </c>
      <c r="P115" s="50">
        <f t="shared" si="125"/>
        <v>0</v>
      </c>
      <c r="Q115" s="50">
        <f t="shared" si="90"/>
        <v>0</v>
      </c>
      <c r="R115" s="50">
        <f t="shared" si="91"/>
        <v>0</v>
      </c>
      <c r="S115" s="58">
        <f t="shared" si="123"/>
        <v>0</v>
      </c>
      <c r="T115" s="58">
        <f>IF(C115=A_Stammdaten!$B$9,$H115-D_SAV!$U115,HLOOKUP(A_Stammdaten!$B$9-1,$V$4:$AB$304,ROW(C115)-3,FALSE)-$U115)</f>
        <v>0</v>
      </c>
      <c r="U115" s="58">
        <f>HLOOKUP(A_Stammdaten!$B$9,$V$4:$AB$304,ROW(C115)-3,FALSE)</f>
        <v>0</v>
      </c>
      <c r="V115" s="58">
        <f t="shared" si="80"/>
        <v>0</v>
      </c>
      <c r="W115" s="58">
        <f t="shared" si="81"/>
        <v>0</v>
      </c>
      <c r="X115" s="58">
        <f t="shared" si="82"/>
        <v>0</v>
      </c>
      <c r="Y115" s="58">
        <f t="shared" si="83"/>
        <v>0</v>
      </c>
      <c r="Z115" s="58">
        <f t="shared" si="84"/>
        <v>0</v>
      </c>
      <c r="AA115" s="58">
        <f t="shared" si="85"/>
        <v>0</v>
      </c>
      <c r="AB115" s="58">
        <f t="shared" si="86"/>
        <v>0</v>
      </c>
    </row>
    <row r="116" spans="1:28" s="15" customFormat="1" x14ac:dyDescent="0.25">
      <c r="A116" s="56"/>
      <c r="B116" s="45"/>
      <c r="C116" s="126"/>
      <c r="D116" s="47"/>
      <c r="E116" s="47"/>
      <c r="F116" s="47"/>
      <c r="G116" s="47"/>
      <c r="H116" s="60">
        <f t="shared" si="87"/>
        <v>0</v>
      </c>
      <c r="I116" s="45"/>
      <c r="J116" s="59">
        <f>IF(ISBLANK($B116),0,VLOOKUP($B116,Listen!$A$2:$C$44,2,FALSE))</f>
        <v>0</v>
      </c>
      <c r="K116" s="59">
        <f>IF(ISBLANK($B116),0,VLOOKUP($B116,Listen!$A$2:$C$44,3,FALSE))</f>
        <v>0</v>
      </c>
      <c r="L116" s="50">
        <f t="shared" si="88"/>
        <v>0</v>
      </c>
      <c r="M116" s="50">
        <f t="shared" si="106"/>
        <v>0</v>
      </c>
      <c r="N116" s="50">
        <f t="shared" si="107"/>
        <v>0</v>
      </c>
      <c r="O116" s="50">
        <f t="shared" ref="O116" si="140">N116</f>
        <v>0</v>
      </c>
      <c r="P116" s="50">
        <f t="shared" si="125"/>
        <v>0</v>
      </c>
      <c r="Q116" s="50">
        <f t="shared" si="90"/>
        <v>0</v>
      </c>
      <c r="R116" s="50">
        <f t="shared" si="91"/>
        <v>0</v>
      </c>
      <c r="S116" s="58">
        <f t="shared" si="123"/>
        <v>0</v>
      </c>
      <c r="T116" s="58">
        <f>IF(C116=A_Stammdaten!$B$9,$H116-D_SAV!$U116,HLOOKUP(A_Stammdaten!$B$9-1,$V$4:$AB$304,ROW(C116)-3,FALSE)-$U116)</f>
        <v>0</v>
      </c>
      <c r="U116" s="58">
        <f>HLOOKUP(A_Stammdaten!$B$9,$V$4:$AB$304,ROW(C116)-3,FALSE)</f>
        <v>0</v>
      </c>
      <c r="V116" s="58">
        <f t="shared" si="80"/>
        <v>0</v>
      </c>
      <c r="W116" s="58">
        <f t="shared" si="81"/>
        <v>0</v>
      </c>
      <c r="X116" s="58">
        <f t="shared" si="82"/>
        <v>0</v>
      </c>
      <c r="Y116" s="58">
        <f t="shared" si="83"/>
        <v>0</v>
      </c>
      <c r="Z116" s="58">
        <f t="shared" si="84"/>
        <v>0</v>
      </c>
      <c r="AA116" s="58">
        <f t="shared" si="85"/>
        <v>0</v>
      </c>
      <c r="AB116" s="58">
        <f t="shared" si="86"/>
        <v>0</v>
      </c>
    </row>
    <row r="117" spans="1:28" s="15" customFormat="1" x14ac:dyDescent="0.25">
      <c r="A117" s="56"/>
      <c r="B117" s="45"/>
      <c r="C117" s="126"/>
      <c r="D117" s="47"/>
      <c r="E117" s="47"/>
      <c r="F117" s="47"/>
      <c r="G117" s="47"/>
      <c r="H117" s="60">
        <f t="shared" si="87"/>
        <v>0</v>
      </c>
      <c r="I117" s="45"/>
      <c r="J117" s="59">
        <f>IF(ISBLANK($B117),0,VLOOKUP($B117,Listen!$A$2:$C$44,2,FALSE))</f>
        <v>0</v>
      </c>
      <c r="K117" s="59">
        <f>IF(ISBLANK($B117),0,VLOOKUP($B117,Listen!$A$2:$C$44,3,FALSE))</f>
        <v>0</v>
      </c>
      <c r="L117" s="50">
        <f t="shared" si="88"/>
        <v>0</v>
      </c>
      <c r="M117" s="50">
        <f t="shared" si="106"/>
        <v>0</v>
      </c>
      <c r="N117" s="50">
        <f t="shared" si="107"/>
        <v>0</v>
      </c>
      <c r="O117" s="50">
        <f t="shared" ref="O117:P132" si="141">N117</f>
        <v>0</v>
      </c>
      <c r="P117" s="50">
        <f t="shared" si="141"/>
        <v>0</v>
      </c>
      <c r="Q117" s="50">
        <f t="shared" si="90"/>
        <v>0</v>
      </c>
      <c r="R117" s="50">
        <f t="shared" si="91"/>
        <v>0</v>
      </c>
      <c r="S117" s="58">
        <f t="shared" si="123"/>
        <v>0</v>
      </c>
      <c r="T117" s="58">
        <f>IF(C117=A_Stammdaten!$B$9,$H117-D_SAV!$U117,HLOOKUP(A_Stammdaten!$B$9-1,$V$4:$AB$304,ROW(C117)-3,FALSE)-$U117)</f>
        <v>0</v>
      </c>
      <c r="U117" s="58">
        <f>HLOOKUP(A_Stammdaten!$B$9,$V$4:$AB$304,ROW(C117)-3,FALSE)</f>
        <v>0</v>
      </c>
      <c r="V117" s="58">
        <f t="shared" si="80"/>
        <v>0</v>
      </c>
      <c r="W117" s="58">
        <f t="shared" si="81"/>
        <v>0</v>
      </c>
      <c r="X117" s="58">
        <f t="shared" si="82"/>
        <v>0</v>
      </c>
      <c r="Y117" s="58">
        <f t="shared" si="83"/>
        <v>0</v>
      </c>
      <c r="Z117" s="58">
        <f t="shared" si="84"/>
        <v>0</v>
      </c>
      <c r="AA117" s="58">
        <f t="shared" si="85"/>
        <v>0</v>
      </c>
      <c r="AB117" s="58">
        <f t="shared" si="86"/>
        <v>0</v>
      </c>
    </row>
    <row r="118" spans="1:28" s="15" customFormat="1" x14ac:dyDescent="0.25">
      <c r="A118" s="56"/>
      <c r="B118" s="45"/>
      <c r="C118" s="126"/>
      <c r="D118" s="47"/>
      <c r="E118" s="47"/>
      <c r="F118" s="47"/>
      <c r="G118" s="47"/>
      <c r="H118" s="60">
        <f t="shared" si="87"/>
        <v>0</v>
      </c>
      <c r="I118" s="45"/>
      <c r="J118" s="59">
        <f>IF(ISBLANK($B118),0,VLOOKUP($B118,Listen!$A$2:$C$44,2,FALSE))</f>
        <v>0</v>
      </c>
      <c r="K118" s="59">
        <f>IF(ISBLANK($B118),0,VLOOKUP($B118,Listen!$A$2:$C$44,3,FALSE))</f>
        <v>0</v>
      </c>
      <c r="L118" s="50">
        <f t="shared" si="88"/>
        <v>0</v>
      </c>
      <c r="M118" s="50">
        <f t="shared" si="106"/>
        <v>0</v>
      </c>
      <c r="N118" s="50">
        <f t="shared" si="107"/>
        <v>0</v>
      </c>
      <c r="O118" s="50">
        <f t="shared" ref="O118" si="142">N118</f>
        <v>0</v>
      </c>
      <c r="P118" s="50">
        <f t="shared" si="141"/>
        <v>0</v>
      </c>
      <c r="Q118" s="50">
        <f t="shared" si="90"/>
        <v>0</v>
      </c>
      <c r="R118" s="50">
        <f t="shared" si="91"/>
        <v>0</v>
      </c>
      <c r="S118" s="58">
        <f t="shared" si="123"/>
        <v>0</v>
      </c>
      <c r="T118" s="58">
        <f>IF(C118=A_Stammdaten!$B$9,$H118-D_SAV!$U118,HLOOKUP(A_Stammdaten!$B$9-1,$V$4:$AB$304,ROW(C118)-3,FALSE)-$U118)</f>
        <v>0</v>
      </c>
      <c r="U118" s="58">
        <f>HLOOKUP(A_Stammdaten!$B$9,$V$4:$AB$304,ROW(C118)-3,FALSE)</f>
        <v>0</v>
      </c>
      <c r="V118" s="58">
        <f t="shared" si="80"/>
        <v>0</v>
      </c>
      <c r="W118" s="58">
        <f t="shared" si="81"/>
        <v>0</v>
      </c>
      <c r="X118" s="58">
        <f t="shared" si="82"/>
        <v>0</v>
      </c>
      <c r="Y118" s="58">
        <f t="shared" si="83"/>
        <v>0</v>
      </c>
      <c r="Z118" s="58">
        <f t="shared" si="84"/>
        <v>0</v>
      </c>
      <c r="AA118" s="58">
        <f t="shared" si="85"/>
        <v>0</v>
      </c>
      <c r="AB118" s="58">
        <f t="shared" si="86"/>
        <v>0</v>
      </c>
    </row>
    <row r="119" spans="1:28" s="15" customFormat="1" x14ac:dyDescent="0.25">
      <c r="A119" s="56"/>
      <c r="B119" s="45"/>
      <c r="C119" s="126"/>
      <c r="D119" s="47"/>
      <c r="E119" s="47"/>
      <c r="F119" s="47"/>
      <c r="G119" s="47"/>
      <c r="H119" s="60">
        <f t="shared" si="87"/>
        <v>0</v>
      </c>
      <c r="I119" s="45"/>
      <c r="J119" s="59">
        <f>IF(ISBLANK($B119),0,VLOOKUP($B119,Listen!$A$2:$C$44,2,FALSE))</f>
        <v>0</v>
      </c>
      <c r="K119" s="59">
        <f>IF(ISBLANK($B119),0,VLOOKUP($B119,Listen!$A$2:$C$44,3,FALSE))</f>
        <v>0</v>
      </c>
      <c r="L119" s="50">
        <f t="shared" si="88"/>
        <v>0</v>
      </c>
      <c r="M119" s="50">
        <f t="shared" si="106"/>
        <v>0</v>
      </c>
      <c r="N119" s="50">
        <f t="shared" si="107"/>
        <v>0</v>
      </c>
      <c r="O119" s="50">
        <f t="shared" ref="O119" si="143">N119</f>
        <v>0</v>
      </c>
      <c r="P119" s="50">
        <f t="shared" si="141"/>
        <v>0</v>
      </c>
      <c r="Q119" s="50">
        <f t="shared" si="90"/>
        <v>0</v>
      </c>
      <c r="R119" s="50">
        <f t="shared" si="91"/>
        <v>0</v>
      </c>
      <c r="S119" s="58">
        <f t="shared" si="123"/>
        <v>0</v>
      </c>
      <c r="T119" s="58">
        <f>IF(C119=A_Stammdaten!$B$9,$H119-D_SAV!$U119,HLOOKUP(A_Stammdaten!$B$9-1,$V$4:$AB$304,ROW(C119)-3,FALSE)-$U119)</f>
        <v>0</v>
      </c>
      <c r="U119" s="58">
        <f>HLOOKUP(A_Stammdaten!$B$9,$V$4:$AB$304,ROW(C119)-3,FALSE)</f>
        <v>0</v>
      </c>
      <c r="V119" s="58">
        <f t="shared" si="80"/>
        <v>0</v>
      </c>
      <c r="W119" s="58">
        <f t="shared" si="81"/>
        <v>0</v>
      </c>
      <c r="X119" s="58">
        <f t="shared" si="82"/>
        <v>0</v>
      </c>
      <c r="Y119" s="58">
        <f t="shared" si="83"/>
        <v>0</v>
      </c>
      <c r="Z119" s="58">
        <f t="shared" si="84"/>
        <v>0</v>
      </c>
      <c r="AA119" s="58">
        <f t="shared" si="85"/>
        <v>0</v>
      </c>
      <c r="AB119" s="58">
        <f t="shared" si="86"/>
        <v>0</v>
      </c>
    </row>
    <row r="120" spans="1:28" s="15" customFormat="1" x14ac:dyDescent="0.25">
      <c r="A120" s="56"/>
      <c r="B120" s="45"/>
      <c r="C120" s="126"/>
      <c r="D120" s="47"/>
      <c r="E120" s="47"/>
      <c r="F120" s="47"/>
      <c r="G120" s="47"/>
      <c r="H120" s="60">
        <f t="shared" si="87"/>
        <v>0</v>
      </c>
      <c r="I120" s="45"/>
      <c r="J120" s="59">
        <f>IF(ISBLANK($B120),0,VLOOKUP($B120,Listen!$A$2:$C$44,2,FALSE))</f>
        <v>0</v>
      </c>
      <c r="K120" s="59">
        <f>IF(ISBLANK($B120),0,VLOOKUP($B120,Listen!$A$2:$C$44,3,FALSE))</f>
        <v>0</v>
      </c>
      <c r="L120" s="50">
        <f t="shared" si="88"/>
        <v>0</v>
      </c>
      <c r="M120" s="50">
        <f t="shared" si="106"/>
        <v>0</v>
      </c>
      <c r="N120" s="50">
        <f t="shared" si="107"/>
        <v>0</v>
      </c>
      <c r="O120" s="50">
        <f t="shared" ref="O120" si="144">N120</f>
        <v>0</v>
      </c>
      <c r="P120" s="50">
        <f t="shared" si="141"/>
        <v>0</v>
      </c>
      <c r="Q120" s="50">
        <f t="shared" si="90"/>
        <v>0</v>
      </c>
      <c r="R120" s="50">
        <f t="shared" si="91"/>
        <v>0</v>
      </c>
      <c r="S120" s="58">
        <f t="shared" si="123"/>
        <v>0</v>
      </c>
      <c r="T120" s="58">
        <f>IF(C120=A_Stammdaten!$B$9,$H120-D_SAV!$U120,HLOOKUP(A_Stammdaten!$B$9-1,$V$4:$AB$304,ROW(C120)-3,FALSE)-$U120)</f>
        <v>0</v>
      </c>
      <c r="U120" s="58">
        <f>HLOOKUP(A_Stammdaten!$B$9,$V$4:$AB$304,ROW(C120)-3,FALSE)</f>
        <v>0</v>
      </c>
      <c r="V120" s="58">
        <f t="shared" si="80"/>
        <v>0</v>
      </c>
      <c r="W120" s="58">
        <f t="shared" si="81"/>
        <v>0</v>
      </c>
      <c r="X120" s="58">
        <f t="shared" si="82"/>
        <v>0</v>
      </c>
      <c r="Y120" s="58">
        <f t="shared" si="83"/>
        <v>0</v>
      </c>
      <c r="Z120" s="58">
        <f t="shared" si="84"/>
        <v>0</v>
      </c>
      <c r="AA120" s="58">
        <f t="shared" si="85"/>
        <v>0</v>
      </c>
      <c r="AB120" s="58">
        <f t="shared" si="86"/>
        <v>0</v>
      </c>
    </row>
    <row r="121" spans="1:28" s="15" customFormat="1" x14ac:dyDescent="0.25">
      <c r="A121" s="56"/>
      <c r="B121" s="45"/>
      <c r="C121" s="126"/>
      <c r="D121" s="47"/>
      <c r="E121" s="47"/>
      <c r="F121" s="47"/>
      <c r="G121" s="47"/>
      <c r="H121" s="60">
        <f t="shared" si="87"/>
        <v>0</v>
      </c>
      <c r="I121" s="45"/>
      <c r="J121" s="59">
        <f>IF(ISBLANK($B121),0,VLOOKUP($B121,Listen!$A$2:$C$44,2,FALSE))</f>
        <v>0</v>
      </c>
      <c r="K121" s="59">
        <f>IF(ISBLANK($B121),0,VLOOKUP($B121,Listen!$A$2:$C$44,3,FALSE))</f>
        <v>0</v>
      </c>
      <c r="L121" s="50">
        <f t="shared" si="88"/>
        <v>0</v>
      </c>
      <c r="M121" s="50">
        <f t="shared" si="106"/>
        <v>0</v>
      </c>
      <c r="N121" s="50">
        <f t="shared" si="107"/>
        <v>0</v>
      </c>
      <c r="O121" s="50">
        <f t="shared" ref="O121" si="145">N121</f>
        <v>0</v>
      </c>
      <c r="P121" s="50">
        <f t="shared" si="141"/>
        <v>0</v>
      </c>
      <c r="Q121" s="50">
        <f t="shared" si="90"/>
        <v>0</v>
      </c>
      <c r="R121" s="50">
        <f t="shared" si="91"/>
        <v>0</v>
      </c>
      <c r="S121" s="58">
        <f t="shared" si="123"/>
        <v>0</v>
      </c>
      <c r="T121" s="58">
        <f>IF(C121=A_Stammdaten!$B$9,$H121-D_SAV!$U121,HLOOKUP(A_Stammdaten!$B$9-1,$V$4:$AB$304,ROW(C121)-3,FALSE)-$U121)</f>
        <v>0</v>
      </c>
      <c r="U121" s="58">
        <f>HLOOKUP(A_Stammdaten!$B$9,$V$4:$AB$304,ROW(C121)-3,FALSE)</f>
        <v>0</v>
      </c>
      <c r="V121" s="58">
        <f t="shared" si="80"/>
        <v>0</v>
      </c>
      <c r="W121" s="58">
        <f t="shared" si="81"/>
        <v>0</v>
      </c>
      <c r="X121" s="58">
        <f t="shared" si="82"/>
        <v>0</v>
      </c>
      <c r="Y121" s="58">
        <f t="shared" si="83"/>
        <v>0</v>
      </c>
      <c r="Z121" s="58">
        <f t="shared" si="84"/>
        <v>0</v>
      </c>
      <c r="AA121" s="58">
        <f t="shared" si="85"/>
        <v>0</v>
      </c>
      <c r="AB121" s="58">
        <f t="shared" si="86"/>
        <v>0</v>
      </c>
    </row>
    <row r="122" spans="1:28" s="15" customFormat="1" x14ac:dyDescent="0.25">
      <c r="A122" s="56"/>
      <c r="B122" s="45"/>
      <c r="C122" s="126"/>
      <c r="D122" s="47"/>
      <c r="E122" s="47"/>
      <c r="F122" s="47"/>
      <c r="G122" s="47"/>
      <c r="H122" s="60">
        <f t="shared" si="87"/>
        <v>0</v>
      </c>
      <c r="I122" s="45"/>
      <c r="J122" s="59">
        <f>IF(ISBLANK($B122),0,VLOOKUP($B122,Listen!$A$2:$C$44,2,FALSE))</f>
        <v>0</v>
      </c>
      <c r="K122" s="59">
        <f>IF(ISBLANK($B122),0,VLOOKUP($B122,Listen!$A$2:$C$44,3,FALSE))</f>
        <v>0</v>
      </c>
      <c r="L122" s="50">
        <f t="shared" si="88"/>
        <v>0</v>
      </c>
      <c r="M122" s="50">
        <f t="shared" si="106"/>
        <v>0</v>
      </c>
      <c r="N122" s="50">
        <f t="shared" si="107"/>
        <v>0</v>
      </c>
      <c r="O122" s="50">
        <f t="shared" ref="O122" si="146">N122</f>
        <v>0</v>
      </c>
      <c r="P122" s="50">
        <f t="shared" si="141"/>
        <v>0</v>
      </c>
      <c r="Q122" s="50">
        <f t="shared" si="90"/>
        <v>0</v>
      </c>
      <c r="R122" s="50">
        <f t="shared" si="91"/>
        <v>0</v>
      </c>
      <c r="S122" s="58">
        <f t="shared" si="123"/>
        <v>0</v>
      </c>
      <c r="T122" s="58">
        <f>IF(C122=A_Stammdaten!$B$9,$H122-D_SAV!$U122,HLOOKUP(A_Stammdaten!$B$9-1,$V$4:$AB$304,ROW(C122)-3,FALSE)-$U122)</f>
        <v>0</v>
      </c>
      <c r="U122" s="58">
        <f>HLOOKUP(A_Stammdaten!$B$9,$V$4:$AB$304,ROW(C122)-3,FALSE)</f>
        <v>0</v>
      </c>
      <c r="V122" s="58">
        <f t="shared" si="80"/>
        <v>0</v>
      </c>
      <c r="W122" s="58">
        <f t="shared" si="81"/>
        <v>0</v>
      </c>
      <c r="X122" s="58">
        <f t="shared" si="82"/>
        <v>0</v>
      </c>
      <c r="Y122" s="58">
        <f t="shared" si="83"/>
        <v>0</v>
      </c>
      <c r="Z122" s="58">
        <f t="shared" si="84"/>
        <v>0</v>
      </c>
      <c r="AA122" s="58">
        <f t="shared" si="85"/>
        <v>0</v>
      </c>
      <c r="AB122" s="58">
        <f t="shared" si="86"/>
        <v>0</v>
      </c>
    </row>
    <row r="123" spans="1:28" s="15" customFormat="1" x14ac:dyDescent="0.25">
      <c r="A123" s="56"/>
      <c r="B123" s="45"/>
      <c r="C123" s="126"/>
      <c r="D123" s="47"/>
      <c r="E123" s="47"/>
      <c r="F123" s="47"/>
      <c r="G123" s="47"/>
      <c r="H123" s="60">
        <f t="shared" si="87"/>
        <v>0</v>
      </c>
      <c r="I123" s="45"/>
      <c r="J123" s="59">
        <f>IF(ISBLANK($B123),0,VLOOKUP($B123,Listen!$A$2:$C$44,2,FALSE))</f>
        <v>0</v>
      </c>
      <c r="K123" s="59">
        <f>IF(ISBLANK($B123),0,VLOOKUP($B123,Listen!$A$2:$C$44,3,FALSE))</f>
        <v>0</v>
      </c>
      <c r="L123" s="50">
        <f t="shared" si="88"/>
        <v>0</v>
      </c>
      <c r="M123" s="50">
        <f t="shared" si="106"/>
        <v>0</v>
      </c>
      <c r="N123" s="50">
        <f t="shared" si="107"/>
        <v>0</v>
      </c>
      <c r="O123" s="50">
        <f t="shared" ref="O123" si="147">N123</f>
        <v>0</v>
      </c>
      <c r="P123" s="50">
        <f t="shared" si="141"/>
        <v>0</v>
      </c>
      <c r="Q123" s="50">
        <f t="shared" si="90"/>
        <v>0</v>
      </c>
      <c r="R123" s="50">
        <f t="shared" si="91"/>
        <v>0</v>
      </c>
      <c r="S123" s="58">
        <f t="shared" si="123"/>
        <v>0</v>
      </c>
      <c r="T123" s="58">
        <f>IF(C123=A_Stammdaten!$B$9,$H123-D_SAV!$U123,HLOOKUP(A_Stammdaten!$B$9-1,$V$4:$AB$304,ROW(C123)-3,FALSE)-$U123)</f>
        <v>0</v>
      </c>
      <c r="U123" s="58">
        <f>HLOOKUP(A_Stammdaten!$B$9,$V$4:$AB$304,ROW(C123)-3,FALSE)</f>
        <v>0</v>
      </c>
      <c r="V123" s="58">
        <f t="shared" si="80"/>
        <v>0</v>
      </c>
      <c r="W123" s="58">
        <f t="shared" si="81"/>
        <v>0</v>
      </c>
      <c r="X123" s="58">
        <f t="shared" si="82"/>
        <v>0</v>
      </c>
      <c r="Y123" s="58">
        <f t="shared" si="83"/>
        <v>0</v>
      </c>
      <c r="Z123" s="58">
        <f t="shared" si="84"/>
        <v>0</v>
      </c>
      <c r="AA123" s="58">
        <f t="shared" si="85"/>
        <v>0</v>
      </c>
      <c r="AB123" s="58">
        <f t="shared" si="86"/>
        <v>0</v>
      </c>
    </row>
    <row r="124" spans="1:28" s="15" customFormat="1" x14ac:dyDescent="0.25">
      <c r="A124" s="56"/>
      <c r="B124" s="45"/>
      <c r="C124" s="126"/>
      <c r="D124" s="47"/>
      <c r="E124" s="47"/>
      <c r="F124" s="47"/>
      <c r="G124" s="47"/>
      <c r="H124" s="60">
        <f t="shared" si="87"/>
        <v>0</v>
      </c>
      <c r="I124" s="45"/>
      <c r="J124" s="59">
        <f>IF(ISBLANK($B124),0,VLOOKUP($B124,Listen!$A$2:$C$44,2,FALSE))</f>
        <v>0</v>
      </c>
      <c r="K124" s="59">
        <f>IF(ISBLANK($B124),0,VLOOKUP($B124,Listen!$A$2:$C$44,3,FALSE))</f>
        <v>0</v>
      </c>
      <c r="L124" s="50">
        <f t="shared" si="88"/>
        <v>0</v>
      </c>
      <c r="M124" s="50">
        <f t="shared" si="106"/>
        <v>0</v>
      </c>
      <c r="N124" s="50">
        <f t="shared" si="107"/>
        <v>0</v>
      </c>
      <c r="O124" s="50">
        <f t="shared" ref="O124" si="148">N124</f>
        <v>0</v>
      </c>
      <c r="P124" s="50">
        <f t="shared" si="141"/>
        <v>0</v>
      </c>
      <c r="Q124" s="50">
        <f t="shared" si="90"/>
        <v>0</v>
      </c>
      <c r="R124" s="50">
        <f t="shared" si="91"/>
        <v>0</v>
      </c>
      <c r="S124" s="58">
        <f t="shared" si="123"/>
        <v>0</v>
      </c>
      <c r="T124" s="58">
        <f>IF(C124=A_Stammdaten!$B$9,$H124-D_SAV!$U124,HLOOKUP(A_Stammdaten!$B$9-1,$V$4:$AB$304,ROW(C124)-3,FALSE)-$U124)</f>
        <v>0</v>
      </c>
      <c r="U124" s="58">
        <f>HLOOKUP(A_Stammdaten!$B$9,$V$4:$AB$304,ROW(C124)-3,FALSE)</f>
        <v>0</v>
      </c>
      <c r="V124" s="58">
        <f t="shared" si="80"/>
        <v>0</v>
      </c>
      <c r="W124" s="58">
        <f t="shared" si="81"/>
        <v>0</v>
      </c>
      <c r="X124" s="58">
        <f t="shared" si="82"/>
        <v>0</v>
      </c>
      <c r="Y124" s="58">
        <f t="shared" si="83"/>
        <v>0</v>
      </c>
      <c r="Z124" s="58">
        <f t="shared" si="84"/>
        <v>0</v>
      </c>
      <c r="AA124" s="58">
        <f t="shared" si="85"/>
        <v>0</v>
      </c>
      <c r="AB124" s="58">
        <f t="shared" si="86"/>
        <v>0</v>
      </c>
    </row>
    <row r="125" spans="1:28" s="15" customFormat="1" x14ac:dyDescent="0.25">
      <c r="A125" s="56"/>
      <c r="B125" s="45"/>
      <c r="C125" s="126"/>
      <c r="D125" s="47"/>
      <c r="E125" s="47"/>
      <c r="F125" s="47"/>
      <c r="G125" s="47"/>
      <c r="H125" s="60">
        <f t="shared" si="87"/>
        <v>0</v>
      </c>
      <c r="I125" s="45"/>
      <c r="J125" s="59">
        <f>IF(ISBLANK($B125),0,VLOOKUP($B125,Listen!$A$2:$C$44,2,FALSE))</f>
        <v>0</v>
      </c>
      <c r="K125" s="59">
        <f>IF(ISBLANK($B125),0,VLOOKUP($B125,Listen!$A$2:$C$44,3,FALSE))</f>
        <v>0</v>
      </c>
      <c r="L125" s="50">
        <f t="shared" si="88"/>
        <v>0</v>
      </c>
      <c r="M125" s="50">
        <f t="shared" si="106"/>
        <v>0</v>
      </c>
      <c r="N125" s="50">
        <f t="shared" si="107"/>
        <v>0</v>
      </c>
      <c r="O125" s="50">
        <f t="shared" ref="O125" si="149">N125</f>
        <v>0</v>
      </c>
      <c r="P125" s="50">
        <f t="shared" si="141"/>
        <v>0</v>
      </c>
      <c r="Q125" s="50">
        <f t="shared" si="90"/>
        <v>0</v>
      </c>
      <c r="R125" s="50">
        <f t="shared" si="91"/>
        <v>0</v>
      </c>
      <c r="S125" s="58">
        <f t="shared" si="123"/>
        <v>0</v>
      </c>
      <c r="T125" s="58">
        <f>IF(C125=A_Stammdaten!$B$9,$H125-D_SAV!$U125,HLOOKUP(A_Stammdaten!$B$9-1,$V$4:$AB$304,ROW(C125)-3,FALSE)-$U125)</f>
        <v>0</v>
      </c>
      <c r="U125" s="58">
        <f>HLOOKUP(A_Stammdaten!$B$9,$V$4:$AB$304,ROW(C125)-3,FALSE)</f>
        <v>0</v>
      </c>
      <c r="V125" s="58">
        <f t="shared" si="80"/>
        <v>0</v>
      </c>
      <c r="W125" s="58">
        <f t="shared" si="81"/>
        <v>0</v>
      </c>
      <c r="X125" s="58">
        <f t="shared" si="82"/>
        <v>0</v>
      </c>
      <c r="Y125" s="58">
        <f t="shared" si="83"/>
        <v>0</v>
      </c>
      <c r="Z125" s="58">
        <f t="shared" si="84"/>
        <v>0</v>
      </c>
      <c r="AA125" s="58">
        <f t="shared" si="85"/>
        <v>0</v>
      </c>
      <c r="AB125" s="58">
        <f t="shared" si="86"/>
        <v>0</v>
      </c>
    </row>
    <row r="126" spans="1:28" s="15" customFormat="1" x14ac:dyDescent="0.25">
      <c r="A126" s="56"/>
      <c r="B126" s="45"/>
      <c r="C126" s="126"/>
      <c r="D126" s="47"/>
      <c r="E126" s="47"/>
      <c r="F126" s="47"/>
      <c r="G126" s="47"/>
      <c r="H126" s="60">
        <f t="shared" si="87"/>
        <v>0</v>
      </c>
      <c r="I126" s="45"/>
      <c r="J126" s="59">
        <f>IF(ISBLANK($B126),0,VLOOKUP($B126,Listen!$A$2:$C$44,2,FALSE))</f>
        <v>0</v>
      </c>
      <c r="K126" s="59">
        <f>IF(ISBLANK($B126),0,VLOOKUP($B126,Listen!$A$2:$C$44,3,FALSE))</f>
        <v>0</v>
      </c>
      <c r="L126" s="50">
        <f t="shared" si="88"/>
        <v>0</v>
      </c>
      <c r="M126" s="50">
        <f t="shared" si="106"/>
        <v>0</v>
      </c>
      <c r="N126" s="50">
        <f t="shared" si="107"/>
        <v>0</v>
      </c>
      <c r="O126" s="50">
        <f t="shared" ref="O126" si="150">N126</f>
        <v>0</v>
      </c>
      <c r="P126" s="50">
        <f t="shared" si="141"/>
        <v>0</v>
      </c>
      <c r="Q126" s="50">
        <f t="shared" si="90"/>
        <v>0</v>
      </c>
      <c r="R126" s="50">
        <f t="shared" si="91"/>
        <v>0</v>
      </c>
      <c r="S126" s="58">
        <f t="shared" si="123"/>
        <v>0</v>
      </c>
      <c r="T126" s="58">
        <f>IF(C126=A_Stammdaten!$B$9,$H126-D_SAV!$U126,HLOOKUP(A_Stammdaten!$B$9-1,$V$4:$AB$304,ROW(C126)-3,FALSE)-$U126)</f>
        <v>0</v>
      </c>
      <c r="U126" s="58">
        <f>HLOOKUP(A_Stammdaten!$B$9,$V$4:$AB$304,ROW(C126)-3,FALSE)</f>
        <v>0</v>
      </c>
      <c r="V126" s="58">
        <f t="shared" si="80"/>
        <v>0</v>
      </c>
      <c r="W126" s="58">
        <f t="shared" si="81"/>
        <v>0</v>
      </c>
      <c r="X126" s="58">
        <f t="shared" si="82"/>
        <v>0</v>
      </c>
      <c r="Y126" s="58">
        <f t="shared" si="83"/>
        <v>0</v>
      </c>
      <c r="Z126" s="58">
        <f t="shared" si="84"/>
        <v>0</v>
      </c>
      <c r="AA126" s="58">
        <f t="shared" si="85"/>
        <v>0</v>
      </c>
      <c r="AB126" s="58">
        <f t="shared" si="86"/>
        <v>0</v>
      </c>
    </row>
    <row r="127" spans="1:28" s="15" customFormat="1" x14ac:dyDescent="0.25">
      <c r="A127" s="56"/>
      <c r="B127" s="45"/>
      <c r="C127" s="126"/>
      <c r="D127" s="47"/>
      <c r="E127" s="47"/>
      <c r="F127" s="47"/>
      <c r="G127" s="47"/>
      <c r="H127" s="60">
        <f t="shared" si="87"/>
        <v>0</v>
      </c>
      <c r="I127" s="45"/>
      <c r="J127" s="59">
        <f>IF(ISBLANK($B127),0,VLOOKUP($B127,Listen!$A$2:$C$44,2,FALSE))</f>
        <v>0</v>
      </c>
      <c r="K127" s="59">
        <f>IF(ISBLANK($B127),0,VLOOKUP($B127,Listen!$A$2:$C$44,3,FALSE))</f>
        <v>0</v>
      </c>
      <c r="L127" s="50">
        <f t="shared" si="88"/>
        <v>0</v>
      </c>
      <c r="M127" s="50">
        <f t="shared" si="106"/>
        <v>0</v>
      </c>
      <c r="N127" s="50">
        <f t="shared" si="107"/>
        <v>0</v>
      </c>
      <c r="O127" s="50">
        <f t="shared" ref="O127" si="151">N127</f>
        <v>0</v>
      </c>
      <c r="P127" s="50">
        <f t="shared" si="141"/>
        <v>0</v>
      </c>
      <c r="Q127" s="50">
        <f t="shared" si="90"/>
        <v>0</v>
      </c>
      <c r="R127" s="50">
        <f t="shared" si="91"/>
        <v>0</v>
      </c>
      <c r="S127" s="58">
        <f t="shared" si="123"/>
        <v>0</v>
      </c>
      <c r="T127" s="58">
        <f>IF(C127=A_Stammdaten!$B$9,$H127-D_SAV!$U127,HLOOKUP(A_Stammdaten!$B$9-1,$V$4:$AB$304,ROW(C127)-3,FALSE)-$U127)</f>
        <v>0</v>
      </c>
      <c r="U127" s="58">
        <f>HLOOKUP(A_Stammdaten!$B$9,$V$4:$AB$304,ROW(C127)-3,FALSE)</f>
        <v>0</v>
      </c>
      <c r="V127" s="58">
        <f t="shared" si="80"/>
        <v>0</v>
      </c>
      <c r="W127" s="58">
        <f t="shared" si="81"/>
        <v>0</v>
      </c>
      <c r="X127" s="58">
        <f t="shared" si="82"/>
        <v>0</v>
      </c>
      <c r="Y127" s="58">
        <f t="shared" si="83"/>
        <v>0</v>
      </c>
      <c r="Z127" s="58">
        <f t="shared" si="84"/>
        <v>0</v>
      </c>
      <c r="AA127" s="58">
        <f t="shared" si="85"/>
        <v>0</v>
      </c>
      <c r="AB127" s="58">
        <f t="shared" si="86"/>
        <v>0</v>
      </c>
    </row>
    <row r="128" spans="1:28" s="15" customFormat="1" x14ac:dyDescent="0.25">
      <c r="A128" s="56"/>
      <c r="B128" s="45"/>
      <c r="C128" s="126"/>
      <c r="D128" s="47"/>
      <c r="E128" s="47"/>
      <c r="F128" s="47"/>
      <c r="G128" s="47"/>
      <c r="H128" s="60">
        <f t="shared" si="87"/>
        <v>0</v>
      </c>
      <c r="I128" s="45"/>
      <c r="J128" s="59">
        <f>IF(ISBLANK($B128),0,VLOOKUP($B128,Listen!$A$2:$C$44,2,FALSE))</f>
        <v>0</v>
      </c>
      <c r="K128" s="59">
        <f>IF(ISBLANK($B128),0,VLOOKUP($B128,Listen!$A$2:$C$44,3,FALSE))</f>
        <v>0</v>
      </c>
      <c r="L128" s="50">
        <f t="shared" si="88"/>
        <v>0</v>
      </c>
      <c r="M128" s="50">
        <f t="shared" si="106"/>
        <v>0</v>
      </c>
      <c r="N128" s="50">
        <f t="shared" si="107"/>
        <v>0</v>
      </c>
      <c r="O128" s="50">
        <f t="shared" ref="O128" si="152">N128</f>
        <v>0</v>
      </c>
      <c r="P128" s="50">
        <f t="shared" si="141"/>
        <v>0</v>
      </c>
      <c r="Q128" s="50">
        <f t="shared" si="90"/>
        <v>0</v>
      </c>
      <c r="R128" s="50">
        <f t="shared" si="91"/>
        <v>0</v>
      </c>
      <c r="S128" s="58">
        <f t="shared" si="123"/>
        <v>0</v>
      </c>
      <c r="T128" s="58">
        <f>IF(C128=A_Stammdaten!$B$9,$H128-D_SAV!$U128,HLOOKUP(A_Stammdaten!$B$9-1,$V$4:$AB$304,ROW(C128)-3,FALSE)-$U128)</f>
        <v>0</v>
      </c>
      <c r="U128" s="58">
        <f>HLOOKUP(A_Stammdaten!$B$9,$V$4:$AB$304,ROW(C128)-3,FALSE)</f>
        <v>0</v>
      </c>
      <c r="V128" s="58">
        <f t="shared" si="80"/>
        <v>0</v>
      </c>
      <c r="W128" s="58">
        <f t="shared" si="81"/>
        <v>0</v>
      </c>
      <c r="X128" s="58">
        <f t="shared" si="82"/>
        <v>0</v>
      </c>
      <c r="Y128" s="58">
        <f t="shared" si="83"/>
        <v>0</v>
      </c>
      <c r="Z128" s="58">
        <f t="shared" si="84"/>
        <v>0</v>
      </c>
      <c r="AA128" s="58">
        <f t="shared" si="85"/>
        <v>0</v>
      </c>
      <c r="AB128" s="58">
        <f t="shared" si="86"/>
        <v>0</v>
      </c>
    </row>
    <row r="129" spans="1:28" s="15" customFormat="1" x14ac:dyDescent="0.25">
      <c r="A129" s="56"/>
      <c r="B129" s="45"/>
      <c r="C129" s="126"/>
      <c r="D129" s="47"/>
      <c r="E129" s="47"/>
      <c r="F129" s="47"/>
      <c r="G129" s="47"/>
      <c r="H129" s="60">
        <f t="shared" si="87"/>
        <v>0</v>
      </c>
      <c r="I129" s="45"/>
      <c r="J129" s="59">
        <f>IF(ISBLANK($B129),0,VLOOKUP($B129,Listen!$A$2:$C$44,2,FALSE))</f>
        <v>0</v>
      </c>
      <c r="K129" s="59">
        <f>IF(ISBLANK($B129),0,VLOOKUP($B129,Listen!$A$2:$C$44,3,FALSE))</f>
        <v>0</v>
      </c>
      <c r="L129" s="50">
        <f t="shared" si="88"/>
        <v>0</v>
      </c>
      <c r="M129" s="50">
        <f t="shared" si="106"/>
        <v>0</v>
      </c>
      <c r="N129" s="50">
        <f t="shared" si="107"/>
        <v>0</v>
      </c>
      <c r="O129" s="50">
        <f t="shared" ref="O129" si="153">N129</f>
        <v>0</v>
      </c>
      <c r="P129" s="50">
        <f t="shared" si="141"/>
        <v>0</v>
      </c>
      <c r="Q129" s="50">
        <f t="shared" si="90"/>
        <v>0</v>
      </c>
      <c r="R129" s="50">
        <f t="shared" si="91"/>
        <v>0</v>
      </c>
      <c r="S129" s="58">
        <f t="shared" si="123"/>
        <v>0</v>
      </c>
      <c r="T129" s="58">
        <f>IF(C129=A_Stammdaten!$B$9,$H129-D_SAV!$U129,HLOOKUP(A_Stammdaten!$B$9-1,$V$4:$AB$304,ROW(C129)-3,FALSE)-$U129)</f>
        <v>0</v>
      </c>
      <c r="U129" s="58">
        <f>HLOOKUP(A_Stammdaten!$B$9,$V$4:$AB$304,ROW(C129)-3,FALSE)</f>
        <v>0</v>
      </c>
      <c r="V129" s="58">
        <f t="shared" si="80"/>
        <v>0</v>
      </c>
      <c r="W129" s="58">
        <f t="shared" si="81"/>
        <v>0</v>
      </c>
      <c r="X129" s="58">
        <f t="shared" si="82"/>
        <v>0</v>
      </c>
      <c r="Y129" s="58">
        <f t="shared" si="83"/>
        <v>0</v>
      </c>
      <c r="Z129" s="58">
        <f t="shared" si="84"/>
        <v>0</v>
      </c>
      <c r="AA129" s="58">
        <f t="shared" si="85"/>
        <v>0</v>
      </c>
      <c r="AB129" s="58">
        <f t="shared" si="86"/>
        <v>0</v>
      </c>
    </row>
    <row r="130" spans="1:28" s="15" customFormat="1" x14ac:dyDescent="0.25">
      <c r="A130" s="56"/>
      <c r="B130" s="45"/>
      <c r="C130" s="126"/>
      <c r="D130" s="47"/>
      <c r="E130" s="47"/>
      <c r="F130" s="47"/>
      <c r="G130" s="47"/>
      <c r="H130" s="60">
        <f t="shared" si="87"/>
        <v>0</v>
      </c>
      <c r="I130" s="45"/>
      <c r="J130" s="59">
        <f>IF(ISBLANK($B130),0,VLOOKUP($B130,Listen!$A$2:$C$44,2,FALSE))</f>
        <v>0</v>
      </c>
      <c r="K130" s="59">
        <f>IF(ISBLANK($B130),0,VLOOKUP($B130,Listen!$A$2:$C$44,3,FALSE))</f>
        <v>0</v>
      </c>
      <c r="L130" s="50">
        <f t="shared" si="88"/>
        <v>0</v>
      </c>
      <c r="M130" s="50">
        <f t="shared" si="106"/>
        <v>0</v>
      </c>
      <c r="N130" s="50">
        <f t="shared" si="107"/>
        <v>0</v>
      </c>
      <c r="O130" s="50">
        <f t="shared" ref="O130" si="154">N130</f>
        <v>0</v>
      </c>
      <c r="P130" s="50">
        <f t="shared" si="141"/>
        <v>0</v>
      </c>
      <c r="Q130" s="50">
        <f t="shared" si="90"/>
        <v>0</v>
      </c>
      <c r="R130" s="50">
        <f t="shared" si="91"/>
        <v>0</v>
      </c>
      <c r="S130" s="58">
        <f t="shared" si="123"/>
        <v>0</v>
      </c>
      <c r="T130" s="58">
        <f>IF(C130=A_Stammdaten!$B$9,$H130-D_SAV!$U130,HLOOKUP(A_Stammdaten!$B$9-1,$V$4:$AB$304,ROW(C130)-3,FALSE)-$U130)</f>
        <v>0</v>
      </c>
      <c r="U130" s="58">
        <f>HLOOKUP(A_Stammdaten!$B$9,$V$4:$AB$304,ROW(C130)-3,FALSE)</f>
        <v>0</v>
      </c>
      <c r="V130" s="58">
        <f t="shared" si="80"/>
        <v>0</v>
      </c>
      <c r="W130" s="58">
        <f t="shared" si="81"/>
        <v>0</v>
      </c>
      <c r="X130" s="58">
        <f t="shared" si="82"/>
        <v>0</v>
      </c>
      <c r="Y130" s="58">
        <f t="shared" si="83"/>
        <v>0</v>
      </c>
      <c r="Z130" s="58">
        <f t="shared" si="84"/>
        <v>0</v>
      </c>
      <c r="AA130" s="58">
        <f t="shared" si="85"/>
        <v>0</v>
      </c>
      <c r="AB130" s="58">
        <f t="shared" si="86"/>
        <v>0</v>
      </c>
    </row>
    <row r="131" spans="1:28" s="15" customFormat="1" x14ac:dyDescent="0.25">
      <c r="A131" s="56"/>
      <c r="B131" s="45"/>
      <c r="C131" s="126"/>
      <c r="D131" s="47"/>
      <c r="E131" s="47"/>
      <c r="F131" s="47"/>
      <c r="G131" s="47"/>
      <c r="H131" s="60">
        <f t="shared" si="87"/>
        <v>0</v>
      </c>
      <c r="I131" s="45"/>
      <c r="J131" s="59">
        <f>IF(ISBLANK($B131),0,VLOOKUP($B131,Listen!$A$2:$C$44,2,FALSE))</f>
        <v>0</v>
      </c>
      <c r="K131" s="59">
        <f>IF(ISBLANK($B131),0,VLOOKUP($B131,Listen!$A$2:$C$44,3,FALSE))</f>
        <v>0</v>
      </c>
      <c r="L131" s="50">
        <f t="shared" si="88"/>
        <v>0</v>
      </c>
      <c r="M131" s="50">
        <f t="shared" si="106"/>
        <v>0</v>
      </c>
      <c r="N131" s="50">
        <f t="shared" si="107"/>
        <v>0</v>
      </c>
      <c r="O131" s="50">
        <f t="shared" ref="O131" si="155">N131</f>
        <v>0</v>
      </c>
      <c r="P131" s="50">
        <f t="shared" si="141"/>
        <v>0</v>
      </c>
      <c r="Q131" s="50">
        <f t="shared" si="90"/>
        <v>0</v>
      </c>
      <c r="R131" s="50">
        <f t="shared" si="91"/>
        <v>0</v>
      </c>
      <c r="S131" s="58">
        <f t="shared" si="123"/>
        <v>0</v>
      </c>
      <c r="T131" s="58">
        <f>IF(C131=A_Stammdaten!$B$9,$H131-D_SAV!$U131,HLOOKUP(A_Stammdaten!$B$9-1,$V$4:$AB$304,ROW(C131)-3,FALSE)-$U131)</f>
        <v>0</v>
      </c>
      <c r="U131" s="58">
        <f>HLOOKUP(A_Stammdaten!$B$9,$V$4:$AB$304,ROW(C131)-3,FALSE)</f>
        <v>0</v>
      </c>
      <c r="V131" s="58">
        <f t="shared" si="80"/>
        <v>0</v>
      </c>
      <c r="W131" s="58">
        <f t="shared" si="81"/>
        <v>0</v>
      </c>
      <c r="X131" s="58">
        <f t="shared" si="82"/>
        <v>0</v>
      </c>
      <c r="Y131" s="58">
        <f t="shared" si="83"/>
        <v>0</v>
      </c>
      <c r="Z131" s="58">
        <f t="shared" si="84"/>
        <v>0</v>
      </c>
      <c r="AA131" s="58">
        <f t="shared" si="85"/>
        <v>0</v>
      </c>
      <c r="AB131" s="58">
        <f t="shared" si="86"/>
        <v>0</v>
      </c>
    </row>
    <row r="132" spans="1:28" s="15" customFormat="1" x14ac:dyDescent="0.25">
      <c r="A132" s="56"/>
      <c r="B132" s="45"/>
      <c r="C132" s="126"/>
      <c r="D132" s="47"/>
      <c r="E132" s="47"/>
      <c r="F132" s="47"/>
      <c r="G132" s="47"/>
      <c r="H132" s="60">
        <f t="shared" si="87"/>
        <v>0</v>
      </c>
      <c r="I132" s="45"/>
      <c r="J132" s="59">
        <f>IF(ISBLANK($B132),0,VLOOKUP($B132,Listen!$A$2:$C$44,2,FALSE))</f>
        <v>0</v>
      </c>
      <c r="K132" s="59">
        <f>IF(ISBLANK($B132),0,VLOOKUP($B132,Listen!$A$2:$C$44,3,FALSE))</f>
        <v>0</v>
      </c>
      <c r="L132" s="50">
        <f t="shared" si="88"/>
        <v>0</v>
      </c>
      <c r="M132" s="50">
        <f t="shared" si="106"/>
        <v>0</v>
      </c>
      <c r="N132" s="50">
        <f t="shared" si="107"/>
        <v>0</v>
      </c>
      <c r="O132" s="50">
        <f t="shared" ref="O132" si="156">N132</f>
        <v>0</v>
      </c>
      <c r="P132" s="50">
        <f t="shared" si="141"/>
        <v>0</v>
      </c>
      <c r="Q132" s="50">
        <f t="shared" si="90"/>
        <v>0</v>
      </c>
      <c r="R132" s="50">
        <f t="shared" si="91"/>
        <v>0</v>
      </c>
      <c r="S132" s="58">
        <f t="shared" si="123"/>
        <v>0</v>
      </c>
      <c r="T132" s="58">
        <f>IF(C132=A_Stammdaten!$B$9,$H132-D_SAV!$U132,HLOOKUP(A_Stammdaten!$B$9-1,$V$4:$AB$304,ROW(C132)-3,FALSE)-$U132)</f>
        <v>0</v>
      </c>
      <c r="U132" s="58">
        <f>HLOOKUP(A_Stammdaten!$B$9,$V$4:$AB$304,ROW(C132)-3,FALSE)</f>
        <v>0</v>
      </c>
      <c r="V132" s="58">
        <f t="shared" si="80"/>
        <v>0</v>
      </c>
      <c r="W132" s="58">
        <f t="shared" si="81"/>
        <v>0</v>
      </c>
      <c r="X132" s="58">
        <f t="shared" si="82"/>
        <v>0</v>
      </c>
      <c r="Y132" s="58">
        <f t="shared" si="83"/>
        <v>0</v>
      </c>
      <c r="Z132" s="58">
        <f t="shared" si="84"/>
        <v>0</v>
      </c>
      <c r="AA132" s="58">
        <f t="shared" si="85"/>
        <v>0</v>
      </c>
      <c r="AB132" s="58">
        <f t="shared" si="86"/>
        <v>0</v>
      </c>
    </row>
    <row r="133" spans="1:28" s="15" customFormat="1" x14ac:dyDescent="0.25">
      <c r="A133" s="56"/>
      <c r="B133" s="45"/>
      <c r="C133" s="126"/>
      <c r="D133" s="47"/>
      <c r="E133" s="47"/>
      <c r="F133" s="47"/>
      <c r="G133" s="47"/>
      <c r="H133" s="60">
        <f t="shared" si="87"/>
        <v>0</v>
      </c>
      <c r="I133" s="45"/>
      <c r="J133" s="59">
        <f>IF(ISBLANK($B133),0,VLOOKUP($B133,Listen!$A$2:$C$44,2,FALSE))</f>
        <v>0</v>
      </c>
      <c r="K133" s="59">
        <f>IF(ISBLANK($B133),0,VLOOKUP($B133,Listen!$A$2:$C$44,3,FALSE))</f>
        <v>0</v>
      </c>
      <c r="L133" s="50">
        <f t="shared" si="88"/>
        <v>0</v>
      </c>
      <c r="M133" s="50">
        <f t="shared" si="106"/>
        <v>0</v>
      </c>
      <c r="N133" s="50">
        <f t="shared" si="107"/>
        <v>0</v>
      </c>
      <c r="O133" s="50">
        <f t="shared" ref="O133:P148" si="157">N133</f>
        <v>0</v>
      </c>
      <c r="P133" s="50">
        <f t="shared" si="157"/>
        <v>0</v>
      </c>
      <c r="Q133" s="50">
        <f t="shared" si="90"/>
        <v>0</v>
      </c>
      <c r="R133" s="50">
        <f t="shared" si="91"/>
        <v>0</v>
      </c>
      <c r="S133" s="58">
        <f t="shared" si="123"/>
        <v>0</v>
      </c>
      <c r="T133" s="58">
        <f>IF(C133=A_Stammdaten!$B$9,$H133-D_SAV!$U133,HLOOKUP(A_Stammdaten!$B$9-1,$V$4:$AB$304,ROW(C133)-3,FALSE)-$U133)</f>
        <v>0</v>
      </c>
      <c r="U133" s="58">
        <f>HLOOKUP(A_Stammdaten!$B$9,$V$4:$AB$304,ROW(C133)-3,FALSE)</f>
        <v>0</v>
      </c>
      <c r="V133" s="58">
        <f t="shared" ref="V133:V196" si="158">IF(OR($C133=0,$H133=0),0,IF($C133&lt;=V$4,$H133-$H133/L133*(V$4-$C133+1),0))</f>
        <v>0</v>
      </c>
      <c r="W133" s="58">
        <f t="shared" ref="W133:W196" si="159">IF(OR($C133=0,$H133=0,M133-(W$4-$C133)=0),0,IF($C133&lt;W$4,V133-V133/(M133-(W$4-$C133)),IF($C133=W$4,$H133-$H133/M133,0)))</f>
        <v>0</v>
      </c>
      <c r="X133" s="58">
        <f t="shared" ref="X133:X196" si="160">IF(OR($C133=0,$H133=0,N133-(X$4-$C133)=0),0,IF($C133&lt;X$4,W133-W133/(N133-(X$4-$C133)),IF($C133=X$4,$H133-$H133/N133,0)))</f>
        <v>0</v>
      </c>
      <c r="Y133" s="58">
        <f t="shared" ref="Y133:Y196" si="161">IF(OR($C133=0,$H133=0,O133-(Y$4-$C133)=0),0,IF($C133&lt;Y$4,X133-X133/(O133-(Y$4-$C133)),IF($C133=Y$4,$H133-$H133/O133,0)))</f>
        <v>0</v>
      </c>
      <c r="Z133" s="58">
        <f t="shared" ref="Z133:Z196" si="162">IF(OR($C133=0,$H133=0,P133-(Z$4-$C133)=0),0,IF($C133&lt;Z$4,Y133-Y133/(P133-(Z$4-$C133)),IF($C133=Z$4,$H133-$H133/P133,0)))</f>
        <v>0</v>
      </c>
      <c r="AA133" s="58">
        <f t="shared" ref="AA133:AA196" si="163">IF(OR($C133=0,$H133=0,Q133-(AA$4-$C133)=0),0,IF($C133&lt;AA$4,Z133-Z133/(Q133-(AA$4-$C133)),IF($C133=AA$4,$H133-$H133/Q133,0)))</f>
        <v>0</v>
      </c>
      <c r="AB133" s="58">
        <f t="shared" ref="AB133:AB196" si="164">IF(OR($C133=0,$H133=0,R133-(AB$4-$C133)=0),0,IF($C133&lt;AB$4,AA133-AA133/(R133-(AB$4-$C133)),IF($C133=AB$4,$H133-$H133/R133,0)))</f>
        <v>0</v>
      </c>
    </row>
    <row r="134" spans="1:28" s="15" customFormat="1" x14ac:dyDescent="0.25">
      <c r="A134" s="56"/>
      <c r="B134" s="45"/>
      <c r="C134" s="126"/>
      <c r="D134" s="47"/>
      <c r="E134" s="47"/>
      <c r="F134" s="47"/>
      <c r="G134" s="47"/>
      <c r="H134" s="60">
        <f t="shared" ref="H134:H197" si="165">+D134+E134-F134-G134</f>
        <v>0</v>
      </c>
      <c r="I134" s="45"/>
      <c r="J134" s="59">
        <f>IF(ISBLANK($B134),0,VLOOKUP($B134,Listen!$A$2:$C$44,2,FALSE))</f>
        <v>0</v>
      </c>
      <c r="K134" s="59">
        <f>IF(ISBLANK($B134),0,VLOOKUP($B134,Listen!$A$2:$C$44,3,FALSE))</f>
        <v>0</v>
      </c>
      <c r="L134" s="50">
        <f t="shared" ref="L134:L197" si="166">$J134</f>
        <v>0</v>
      </c>
      <c r="M134" s="50">
        <f t="shared" si="106"/>
        <v>0</v>
      </c>
      <c r="N134" s="50">
        <f t="shared" si="107"/>
        <v>0</v>
      </c>
      <c r="O134" s="50">
        <f t="shared" ref="O134" si="167">N134</f>
        <v>0</v>
      </c>
      <c r="P134" s="50">
        <f t="shared" si="157"/>
        <v>0</v>
      </c>
      <c r="Q134" s="50">
        <f t="shared" ref="Q134:Q197" si="168">P134</f>
        <v>0</v>
      </c>
      <c r="R134" s="50">
        <f t="shared" ref="R134:R197" si="169">Q134</f>
        <v>0</v>
      </c>
      <c r="S134" s="58">
        <f t="shared" si="123"/>
        <v>0</v>
      </c>
      <c r="T134" s="58">
        <f>IF(C134=A_Stammdaten!$B$9,$H134-D_SAV!$U134,HLOOKUP(A_Stammdaten!$B$9-1,$V$4:$AB$304,ROW(C134)-3,FALSE)-$U134)</f>
        <v>0</v>
      </c>
      <c r="U134" s="58">
        <f>HLOOKUP(A_Stammdaten!$B$9,$V$4:$AB$304,ROW(C134)-3,FALSE)</f>
        <v>0</v>
      </c>
      <c r="V134" s="58">
        <f t="shared" si="158"/>
        <v>0</v>
      </c>
      <c r="W134" s="58">
        <f t="shared" si="159"/>
        <v>0</v>
      </c>
      <c r="X134" s="58">
        <f t="shared" si="160"/>
        <v>0</v>
      </c>
      <c r="Y134" s="58">
        <f t="shared" si="161"/>
        <v>0</v>
      </c>
      <c r="Z134" s="58">
        <f t="shared" si="162"/>
        <v>0</v>
      </c>
      <c r="AA134" s="58">
        <f t="shared" si="163"/>
        <v>0</v>
      </c>
      <c r="AB134" s="58">
        <f t="shared" si="164"/>
        <v>0</v>
      </c>
    </row>
    <row r="135" spans="1:28" s="15" customFormat="1" x14ac:dyDescent="0.25">
      <c r="A135" s="56"/>
      <c r="B135" s="45"/>
      <c r="C135" s="126"/>
      <c r="D135" s="47"/>
      <c r="E135" s="47"/>
      <c r="F135" s="47"/>
      <c r="G135" s="47"/>
      <c r="H135" s="60">
        <f t="shared" si="165"/>
        <v>0</v>
      </c>
      <c r="I135" s="45"/>
      <c r="J135" s="59">
        <f>IF(ISBLANK($B135),0,VLOOKUP($B135,Listen!$A$2:$C$44,2,FALSE))</f>
        <v>0</v>
      </c>
      <c r="K135" s="59">
        <f>IF(ISBLANK($B135),0,VLOOKUP($B135,Listen!$A$2:$C$44,3,FALSE))</f>
        <v>0</v>
      </c>
      <c r="L135" s="50">
        <f t="shared" si="166"/>
        <v>0</v>
      </c>
      <c r="M135" s="50">
        <f t="shared" si="106"/>
        <v>0</v>
      </c>
      <c r="N135" s="50">
        <f t="shared" si="107"/>
        <v>0</v>
      </c>
      <c r="O135" s="50">
        <f t="shared" ref="O135" si="170">N135</f>
        <v>0</v>
      </c>
      <c r="P135" s="50">
        <f t="shared" si="157"/>
        <v>0</v>
      </c>
      <c r="Q135" s="50">
        <f t="shared" si="168"/>
        <v>0</v>
      </c>
      <c r="R135" s="50">
        <f t="shared" si="169"/>
        <v>0</v>
      </c>
      <c r="S135" s="58">
        <f t="shared" si="123"/>
        <v>0</v>
      </c>
      <c r="T135" s="58">
        <f>IF(C135=A_Stammdaten!$B$9,$H135-D_SAV!$U135,HLOOKUP(A_Stammdaten!$B$9-1,$V$4:$AB$304,ROW(C135)-3,FALSE)-$U135)</f>
        <v>0</v>
      </c>
      <c r="U135" s="58">
        <f>HLOOKUP(A_Stammdaten!$B$9,$V$4:$AB$304,ROW(C135)-3,FALSE)</f>
        <v>0</v>
      </c>
      <c r="V135" s="58">
        <f t="shared" si="158"/>
        <v>0</v>
      </c>
      <c r="W135" s="58">
        <f t="shared" si="159"/>
        <v>0</v>
      </c>
      <c r="X135" s="58">
        <f t="shared" si="160"/>
        <v>0</v>
      </c>
      <c r="Y135" s="58">
        <f t="shared" si="161"/>
        <v>0</v>
      </c>
      <c r="Z135" s="58">
        <f t="shared" si="162"/>
        <v>0</v>
      </c>
      <c r="AA135" s="58">
        <f t="shared" si="163"/>
        <v>0</v>
      </c>
      <c r="AB135" s="58">
        <f t="shared" si="164"/>
        <v>0</v>
      </c>
    </row>
    <row r="136" spans="1:28" s="15" customFormat="1" x14ac:dyDescent="0.25">
      <c r="A136" s="56"/>
      <c r="B136" s="45"/>
      <c r="C136" s="126"/>
      <c r="D136" s="47"/>
      <c r="E136" s="47"/>
      <c r="F136" s="47"/>
      <c r="G136" s="47"/>
      <c r="H136" s="60">
        <f t="shared" si="165"/>
        <v>0</v>
      </c>
      <c r="I136" s="45"/>
      <c r="J136" s="59">
        <f>IF(ISBLANK($B136),0,VLOOKUP($B136,Listen!$A$2:$C$44,2,FALSE))</f>
        <v>0</v>
      </c>
      <c r="K136" s="59">
        <f>IF(ISBLANK($B136),0,VLOOKUP($B136,Listen!$A$2:$C$44,3,FALSE))</f>
        <v>0</v>
      </c>
      <c r="L136" s="50">
        <f t="shared" si="166"/>
        <v>0</v>
      </c>
      <c r="M136" s="50">
        <f t="shared" si="106"/>
        <v>0</v>
      </c>
      <c r="N136" s="50">
        <f t="shared" si="107"/>
        <v>0</v>
      </c>
      <c r="O136" s="50">
        <f t="shared" ref="O136" si="171">N136</f>
        <v>0</v>
      </c>
      <c r="P136" s="50">
        <f t="shared" si="157"/>
        <v>0</v>
      </c>
      <c r="Q136" s="50">
        <f t="shared" si="168"/>
        <v>0</v>
      </c>
      <c r="R136" s="50">
        <f t="shared" si="169"/>
        <v>0</v>
      </c>
      <c r="S136" s="58">
        <f t="shared" si="123"/>
        <v>0</v>
      </c>
      <c r="T136" s="58">
        <f>IF(C136=A_Stammdaten!$B$9,$H136-D_SAV!$U136,HLOOKUP(A_Stammdaten!$B$9-1,$V$4:$AB$304,ROW(C136)-3,FALSE)-$U136)</f>
        <v>0</v>
      </c>
      <c r="U136" s="58">
        <f>HLOOKUP(A_Stammdaten!$B$9,$V$4:$AB$304,ROW(C136)-3,FALSE)</f>
        <v>0</v>
      </c>
      <c r="V136" s="58">
        <f t="shared" si="158"/>
        <v>0</v>
      </c>
      <c r="W136" s="58">
        <f t="shared" si="159"/>
        <v>0</v>
      </c>
      <c r="X136" s="58">
        <f t="shared" si="160"/>
        <v>0</v>
      </c>
      <c r="Y136" s="58">
        <f t="shared" si="161"/>
        <v>0</v>
      </c>
      <c r="Z136" s="58">
        <f t="shared" si="162"/>
        <v>0</v>
      </c>
      <c r="AA136" s="58">
        <f t="shared" si="163"/>
        <v>0</v>
      </c>
      <c r="AB136" s="58">
        <f t="shared" si="164"/>
        <v>0</v>
      </c>
    </row>
    <row r="137" spans="1:28" s="15" customFormat="1" x14ac:dyDescent="0.25">
      <c r="A137" s="56"/>
      <c r="B137" s="45"/>
      <c r="C137" s="126"/>
      <c r="D137" s="47"/>
      <c r="E137" s="47"/>
      <c r="F137" s="47"/>
      <c r="G137" s="47"/>
      <c r="H137" s="60">
        <f t="shared" si="165"/>
        <v>0</v>
      </c>
      <c r="I137" s="45"/>
      <c r="J137" s="59">
        <f>IF(ISBLANK($B137),0,VLOOKUP($B137,Listen!$A$2:$C$44,2,FALSE))</f>
        <v>0</v>
      </c>
      <c r="K137" s="59">
        <f>IF(ISBLANK($B137),0,VLOOKUP($B137,Listen!$A$2:$C$44,3,FALSE))</f>
        <v>0</v>
      </c>
      <c r="L137" s="50">
        <f t="shared" si="166"/>
        <v>0</v>
      </c>
      <c r="M137" s="50">
        <f t="shared" si="106"/>
        <v>0</v>
      </c>
      <c r="N137" s="50">
        <f t="shared" si="107"/>
        <v>0</v>
      </c>
      <c r="O137" s="50">
        <f t="shared" ref="O137" si="172">N137</f>
        <v>0</v>
      </c>
      <c r="P137" s="50">
        <f t="shared" si="157"/>
        <v>0</v>
      </c>
      <c r="Q137" s="50">
        <f t="shared" si="168"/>
        <v>0</v>
      </c>
      <c r="R137" s="50">
        <f t="shared" si="169"/>
        <v>0</v>
      </c>
      <c r="S137" s="58">
        <f t="shared" si="123"/>
        <v>0</v>
      </c>
      <c r="T137" s="58">
        <f>IF(C137=A_Stammdaten!$B$9,$H137-D_SAV!$U137,HLOOKUP(A_Stammdaten!$B$9-1,$V$4:$AB$304,ROW(C137)-3,FALSE)-$U137)</f>
        <v>0</v>
      </c>
      <c r="U137" s="58">
        <f>HLOOKUP(A_Stammdaten!$B$9,$V$4:$AB$304,ROW(C137)-3,FALSE)</f>
        <v>0</v>
      </c>
      <c r="V137" s="58">
        <f t="shared" si="158"/>
        <v>0</v>
      </c>
      <c r="W137" s="58">
        <f t="shared" si="159"/>
        <v>0</v>
      </c>
      <c r="X137" s="58">
        <f t="shared" si="160"/>
        <v>0</v>
      </c>
      <c r="Y137" s="58">
        <f t="shared" si="161"/>
        <v>0</v>
      </c>
      <c r="Z137" s="58">
        <f t="shared" si="162"/>
        <v>0</v>
      </c>
      <c r="AA137" s="58">
        <f t="shared" si="163"/>
        <v>0</v>
      </c>
      <c r="AB137" s="58">
        <f t="shared" si="164"/>
        <v>0</v>
      </c>
    </row>
    <row r="138" spans="1:28" s="15" customFormat="1" x14ac:dyDescent="0.25">
      <c r="A138" s="56"/>
      <c r="B138" s="45"/>
      <c r="C138" s="126"/>
      <c r="D138" s="47"/>
      <c r="E138" s="47"/>
      <c r="F138" s="47"/>
      <c r="G138" s="47"/>
      <c r="H138" s="60">
        <f t="shared" si="165"/>
        <v>0</v>
      </c>
      <c r="I138" s="45"/>
      <c r="J138" s="59">
        <f>IF(ISBLANK($B138),0,VLOOKUP($B138,Listen!$A$2:$C$44,2,FALSE))</f>
        <v>0</v>
      </c>
      <c r="K138" s="59">
        <f>IF(ISBLANK($B138),0,VLOOKUP($B138,Listen!$A$2:$C$44,3,FALSE))</f>
        <v>0</v>
      </c>
      <c r="L138" s="50">
        <f t="shared" si="166"/>
        <v>0</v>
      </c>
      <c r="M138" s="50">
        <f t="shared" si="106"/>
        <v>0</v>
      </c>
      <c r="N138" s="50">
        <f t="shared" si="107"/>
        <v>0</v>
      </c>
      <c r="O138" s="50">
        <f t="shared" ref="O138" si="173">N138</f>
        <v>0</v>
      </c>
      <c r="P138" s="50">
        <f t="shared" si="157"/>
        <v>0</v>
      </c>
      <c r="Q138" s="50">
        <f t="shared" si="168"/>
        <v>0</v>
      </c>
      <c r="R138" s="50">
        <f t="shared" si="169"/>
        <v>0</v>
      </c>
      <c r="S138" s="58">
        <f t="shared" si="123"/>
        <v>0</v>
      </c>
      <c r="T138" s="58">
        <f>IF(C138=A_Stammdaten!$B$9,$H138-D_SAV!$U138,HLOOKUP(A_Stammdaten!$B$9-1,$V$4:$AB$304,ROW(C138)-3,FALSE)-$U138)</f>
        <v>0</v>
      </c>
      <c r="U138" s="58">
        <f>HLOOKUP(A_Stammdaten!$B$9,$V$4:$AB$304,ROW(C138)-3,FALSE)</f>
        <v>0</v>
      </c>
      <c r="V138" s="58">
        <f t="shared" si="158"/>
        <v>0</v>
      </c>
      <c r="W138" s="58">
        <f t="shared" si="159"/>
        <v>0</v>
      </c>
      <c r="X138" s="58">
        <f t="shared" si="160"/>
        <v>0</v>
      </c>
      <c r="Y138" s="58">
        <f t="shared" si="161"/>
        <v>0</v>
      </c>
      <c r="Z138" s="58">
        <f t="shared" si="162"/>
        <v>0</v>
      </c>
      <c r="AA138" s="58">
        <f t="shared" si="163"/>
        <v>0</v>
      </c>
      <c r="AB138" s="58">
        <f t="shared" si="164"/>
        <v>0</v>
      </c>
    </row>
    <row r="139" spans="1:28" s="15" customFormat="1" x14ac:dyDescent="0.25">
      <c r="A139" s="56"/>
      <c r="B139" s="45"/>
      <c r="C139" s="126"/>
      <c r="D139" s="47"/>
      <c r="E139" s="47"/>
      <c r="F139" s="47"/>
      <c r="G139" s="47"/>
      <c r="H139" s="60">
        <f t="shared" si="165"/>
        <v>0</v>
      </c>
      <c r="I139" s="45"/>
      <c r="J139" s="59">
        <f>IF(ISBLANK($B139),0,VLOOKUP($B139,Listen!$A$2:$C$44,2,FALSE))</f>
        <v>0</v>
      </c>
      <c r="K139" s="59">
        <f>IF(ISBLANK($B139),0,VLOOKUP($B139,Listen!$A$2:$C$44,3,FALSE))</f>
        <v>0</v>
      </c>
      <c r="L139" s="50">
        <f t="shared" si="166"/>
        <v>0</v>
      </c>
      <c r="M139" s="50">
        <f t="shared" si="106"/>
        <v>0</v>
      </c>
      <c r="N139" s="50">
        <f t="shared" si="107"/>
        <v>0</v>
      </c>
      <c r="O139" s="50">
        <f t="shared" ref="O139" si="174">N139</f>
        <v>0</v>
      </c>
      <c r="P139" s="50">
        <f t="shared" si="157"/>
        <v>0</v>
      </c>
      <c r="Q139" s="50">
        <f t="shared" si="168"/>
        <v>0</v>
      </c>
      <c r="R139" s="50">
        <f t="shared" si="169"/>
        <v>0</v>
      </c>
      <c r="S139" s="58">
        <f t="shared" si="123"/>
        <v>0</v>
      </c>
      <c r="T139" s="58">
        <f>IF(C139=A_Stammdaten!$B$9,$H139-D_SAV!$U139,HLOOKUP(A_Stammdaten!$B$9-1,$V$4:$AB$304,ROW(C139)-3,FALSE)-$U139)</f>
        <v>0</v>
      </c>
      <c r="U139" s="58">
        <f>HLOOKUP(A_Stammdaten!$B$9,$V$4:$AB$304,ROW(C139)-3,FALSE)</f>
        <v>0</v>
      </c>
      <c r="V139" s="58">
        <f t="shared" si="158"/>
        <v>0</v>
      </c>
      <c r="W139" s="58">
        <f t="shared" si="159"/>
        <v>0</v>
      </c>
      <c r="X139" s="58">
        <f t="shared" si="160"/>
        <v>0</v>
      </c>
      <c r="Y139" s="58">
        <f t="shared" si="161"/>
        <v>0</v>
      </c>
      <c r="Z139" s="58">
        <f t="shared" si="162"/>
        <v>0</v>
      </c>
      <c r="AA139" s="58">
        <f t="shared" si="163"/>
        <v>0</v>
      </c>
      <c r="AB139" s="58">
        <f t="shared" si="164"/>
        <v>0</v>
      </c>
    </row>
    <row r="140" spans="1:28" s="15" customFormat="1" x14ac:dyDescent="0.25">
      <c r="A140" s="56"/>
      <c r="B140" s="45"/>
      <c r="C140" s="126"/>
      <c r="D140" s="47"/>
      <c r="E140" s="47"/>
      <c r="F140" s="47"/>
      <c r="G140" s="47"/>
      <c r="H140" s="60">
        <f t="shared" si="165"/>
        <v>0</v>
      </c>
      <c r="I140" s="45"/>
      <c r="J140" s="59">
        <f>IF(ISBLANK($B140),0,VLOOKUP($B140,Listen!$A$2:$C$44,2,FALSE))</f>
        <v>0</v>
      </c>
      <c r="K140" s="59">
        <f>IF(ISBLANK($B140),0,VLOOKUP($B140,Listen!$A$2:$C$44,3,FALSE))</f>
        <v>0</v>
      </c>
      <c r="L140" s="50">
        <f t="shared" si="166"/>
        <v>0</v>
      </c>
      <c r="M140" s="50">
        <f t="shared" si="106"/>
        <v>0</v>
      </c>
      <c r="N140" s="50">
        <f t="shared" si="107"/>
        <v>0</v>
      </c>
      <c r="O140" s="50">
        <f t="shared" ref="O140" si="175">N140</f>
        <v>0</v>
      </c>
      <c r="P140" s="50">
        <f t="shared" si="157"/>
        <v>0</v>
      </c>
      <c r="Q140" s="50">
        <f t="shared" si="168"/>
        <v>0</v>
      </c>
      <c r="R140" s="50">
        <f t="shared" si="169"/>
        <v>0</v>
      </c>
      <c r="S140" s="58">
        <f t="shared" si="123"/>
        <v>0</v>
      </c>
      <c r="T140" s="58">
        <f>IF(C140=A_Stammdaten!$B$9,$H140-D_SAV!$U140,HLOOKUP(A_Stammdaten!$B$9-1,$V$4:$AB$304,ROW(C140)-3,FALSE)-$U140)</f>
        <v>0</v>
      </c>
      <c r="U140" s="58">
        <f>HLOOKUP(A_Stammdaten!$B$9,$V$4:$AB$304,ROW(C140)-3,FALSE)</f>
        <v>0</v>
      </c>
      <c r="V140" s="58">
        <f t="shared" si="158"/>
        <v>0</v>
      </c>
      <c r="W140" s="58">
        <f t="shared" si="159"/>
        <v>0</v>
      </c>
      <c r="X140" s="58">
        <f t="shared" si="160"/>
        <v>0</v>
      </c>
      <c r="Y140" s="58">
        <f t="shared" si="161"/>
        <v>0</v>
      </c>
      <c r="Z140" s="58">
        <f t="shared" si="162"/>
        <v>0</v>
      </c>
      <c r="AA140" s="58">
        <f t="shared" si="163"/>
        <v>0</v>
      </c>
      <c r="AB140" s="58">
        <f t="shared" si="164"/>
        <v>0</v>
      </c>
    </row>
    <row r="141" spans="1:28" s="15" customFormat="1" x14ac:dyDescent="0.25">
      <c r="A141" s="56"/>
      <c r="B141" s="45"/>
      <c r="C141" s="126"/>
      <c r="D141" s="47"/>
      <c r="E141" s="47"/>
      <c r="F141" s="47"/>
      <c r="G141" s="47"/>
      <c r="H141" s="60">
        <f t="shared" si="165"/>
        <v>0</v>
      </c>
      <c r="I141" s="45"/>
      <c r="J141" s="59">
        <f>IF(ISBLANK($B141),0,VLOOKUP($B141,Listen!$A$2:$C$44,2,FALSE))</f>
        <v>0</v>
      </c>
      <c r="K141" s="59">
        <f>IF(ISBLANK($B141),0,VLOOKUP($B141,Listen!$A$2:$C$44,3,FALSE))</f>
        <v>0</v>
      </c>
      <c r="L141" s="50">
        <f t="shared" si="166"/>
        <v>0</v>
      </c>
      <c r="M141" s="50">
        <f t="shared" si="106"/>
        <v>0</v>
      </c>
      <c r="N141" s="50">
        <f t="shared" si="107"/>
        <v>0</v>
      </c>
      <c r="O141" s="50">
        <f t="shared" ref="O141" si="176">N141</f>
        <v>0</v>
      </c>
      <c r="P141" s="50">
        <f t="shared" si="157"/>
        <v>0</v>
      </c>
      <c r="Q141" s="50">
        <f t="shared" si="168"/>
        <v>0</v>
      </c>
      <c r="R141" s="50">
        <f t="shared" si="169"/>
        <v>0</v>
      </c>
      <c r="S141" s="58">
        <f t="shared" si="123"/>
        <v>0</v>
      </c>
      <c r="T141" s="58">
        <f>IF(C141=A_Stammdaten!$B$9,$H141-D_SAV!$U141,HLOOKUP(A_Stammdaten!$B$9-1,$V$4:$AB$304,ROW(C141)-3,FALSE)-$U141)</f>
        <v>0</v>
      </c>
      <c r="U141" s="58">
        <f>HLOOKUP(A_Stammdaten!$B$9,$V$4:$AB$304,ROW(C141)-3,FALSE)</f>
        <v>0</v>
      </c>
      <c r="V141" s="58">
        <f t="shared" si="158"/>
        <v>0</v>
      </c>
      <c r="W141" s="58">
        <f t="shared" si="159"/>
        <v>0</v>
      </c>
      <c r="X141" s="58">
        <f t="shared" si="160"/>
        <v>0</v>
      </c>
      <c r="Y141" s="58">
        <f t="shared" si="161"/>
        <v>0</v>
      </c>
      <c r="Z141" s="58">
        <f t="shared" si="162"/>
        <v>0</v>
      </c>
      <c r="AA141" s="58">
        <f t="shared" si="163"/>
        <v>0</v>
      </c>
      <c r="AB141" s="58">
        <f t="shared" si="164"/>
        <v>0</v>
      </c>
    </row>
    <row r="142" spans="1:28" s="15" customFormat="1" x14ac:dyDescent="0.25">
      <c r="A142" s="56"/>
      <c r="B142" s="45"/>
      <c r="C142" s="126"/>
      <c r="D142" s="47"/>
      <c r="E142" s="47"/>
      <c r="F142" s="47"/>
      <c r="G142" s="47"/>
      <c r="H142" s="60">
        <f t="shared" si="165"/>
        <v>0</v>
      </c>
      <c r="I142" s="45"/>
      <c r="J142" s="59">
        <f>IF(ISBLANK($B142),0,VLOOKUP($B142,Listen!$A$2:$C$44,2,FALSE))</f>
        <v>0</v>
      </c>
      <c r="K142" s="59">
        <f>IF(ISBLANK($B142),0,VLOOKUP($B142,Listen!$A$2:$C$44,3,FALSE))</f>
        <v>0</v>
      </c>
      <c r="L142" s="50">
        <f t="shared" si="166"/>
        <v>0</v>
      </c>
      <c r="M142" s="50">
        <f t="shared" si="106"/>
        <v>0</v>
      </c>
      <c r="N142" s="50">
        <f t="shared" si="107"/>
        <v>0</v>
      </c>
      <c r="O142" s="50">
        <f t="shared" ref="O142" si="177">N142</f>
        <v>0</v>
      </c>
      <c r="P142" s="50">
        <f t="shared" si="157"/>
        <v>0</v>
      </c>
      <c r="Q142" s="50">
        <f t="shared" si="168"/>
        <v>0</v>
      </c>
      <c r="R142" s="50">
        <f t="shared" si="169"/>
        <v>0</v>
      </c>
      <c r="S142" s="58">
        <f t="shared" si="123"/>
        <v>0</v>
      </c>
      <c r="T142" s="58">
        <f>IF(C142=A_Stammdaten!$B$9,$H142-D_SAV!$U142,HLOOKUP(A_Stammdaten!$B$9-1,$V$4:$AB$304,ROW(C142)-3,FALSE)-$U142)</f>
        <v>0</v>
      </c>
      <c r="U142" s="58">
        <f>HLOOKUP(A_Stammdaten!$B$9,$V$4:$AB$304,ROW(C142)-3,FALSE)</f>
        <v>0</v>
      </c>
      <c r="V142" s="58">
        <f t="shared" si="158"/>
        <v>0</v>
      </c>
      <c r="W142" s="58">
        <f t="shared" si="159"/>
        <v>0</v>
      </c>
      <c r="X142" s="58">
        <f t="shared" si="160"/>
        <v>0</v>
      </c>
      <c r="Y142" s="58">
        <f t="shared" si="161"/>
        <v>0</v>
      </c>
      <c r="Z142" s="58">
        <f t="shared" si="162"/>
        <v>0</v>
      </c>
      <c r="AA142" s="58">
        <f t="shared" si="163"/>
        <v>0</v>
      </c>
      <c r="AB142" s="58">
        <f t="shared" si="164"/>
        <v>0</v>
      </c>
    </row>
    <row r="143" spans="1:28" s="15" customFormat="1" x14ac:dyDescent="0.25">
      <c r="A143" s="56"/>
      <c r="B143" s="45"/>
      <c r="C143" s="126"/>
      <c r="D143" s="47"/>
      <c r="E143" s="47"/>
      <c r="F143" s="47"/>
      <c r="G143" s="47"/>
      <c r="H143" s="60">
        <f t="shared" si="165"/>
        <v>0</v>
      </c>
      <c r="I143" s="45"/>
      <c r="J143" s="59">
        <f>IF(ISBLANK($B143),0,VLOOKUP($B143,Listen!$A$2:$C$44,2,FALSE))</f>
        <v>0</v>
      </c>
      <c r="K143" s="59">
        <f>IF(ISBLANK($B143),0,VLOOKUP($B143,Listen!$A$2:$C$44,3,FALSE))</f>
        <v>0</v>
      </c>
      <c r="L143" s="50">
        <f t="shared" si="166"/>
        <v>0</v>
      </c>
      <c r="M143" s="50">
        <f t="shared" si="106"/>
        <v>0</v>
      </c>
      <c r="N143" s="50">
        <f t="shared" si="107"/>
        <v>0</v>
      </c>
      <c r="O143" s="50">
        <f t="shared" ref="O143" si="178">N143</f>
        <v>0</v>
      </c>
      <c r="P143" s="50">
        <f t="shared" si="157"/>
        <v>0</v>
      </c>
      <c r="Q143" s="50">
        <f t="shared" si="168"/>
        <v>0</v>
      </c>
      <c r="R143" s="50">
        <f t="shared" si="169"/>
        <v>0</v>
      </c>
      <c r="S143" s="58">
        <f t="shared" si="123"/>
        <v>0</v>
      </c>
      <c r="T143" s="58">
        <f>IF(C143=A_Stammdaten!$B$9,$H143-D_SAV!$U143,HLOOKUP(A_Stammdaten!$B$9-1,$V$4:$AB$304,ROW(C143)-3,FALSE)-$U143)</f>
        <v>0</v>
      </c>
      <c r="U143" s="58">
        <f>HLOOKUP(A_Stammdaten!$B$9,$V$4:$AB$304,ROW(C143)-3,FALSE)</f>
        <v>0</v>
      </c>
      <c r="V143" s="58">
        <f t="shared" si="158"/>
        <v>0</v>
      </c>
      <c r="W143" s="58">
        <f t="shared" si="159"/>
        <v>0</v>
      </c>
      <c r="X143" s="58">
        <f t="shared" si="160"/>
        <v>0</v>
      </c>
      <c r="Y143" s="58">
        <f t="shared" si="161"/>
        <v>0</v>
      </c>
      <c r="Z143" s="58">
        <f t="shared" si="162"/>
        <v>0</v>
      </c>
      <c r="AA143" s="58">
        <f t="shared" si="163"/>
        <v>0</v>
      </c>
      <c r="AB143" s="58">
        <f t="shared" si="164"/>
        <v>0</v>
      </c>
    </row>
    <row r="144" spans="1:28" s="15" customFormat="1" x14ac:dyDescent="0.25">
      <c r="A144" s="56"/>
      <c r="B144" s="45"/>
      <c r="C144" s="126"/>
      <c r="D144" s="47"/>
      <c r="E144" s="47"/>
      <c r="F144" s="47"/>
      <c r="G144" s="47"/>
      <c r="H144" s="60">
        <f t="shared" si="165"/>
        <v>0</v>
      </c>
      <c r="I144" s="45"/>
      <c r="J144" s="59">
        <f>IF(ISBLANK($B144),0,VLOOKUP($B144,Listen!$A$2:$C$44,2,FALSE))</f>
        <v>0</v>
      </c>
      <c r="K144" s="59">
        <f>IF(ISBLANK($B144),0,VLOOKUP($B144,Listen!$A$2:$C$44,3,FALSE))</f>
        <v>0</v>
      </c>
      <c r="L144" s="50">
        <f t="shared" si="166"/>
        <v>0</v>
      </c>
      <c r="M144" s="50">
        <f t="shared" si="106"/>
        <v>0</v>
      </c>
      <c r="N144" s="50">
        <f t="shared" si="107"/>
        <v>0</v>
      </c>
      <c r="O144" s="50">
        <f t="shared" ref="O144" si="179">N144</f>
        <v>0</v>
      </c>
      <c r="P144" s="50">
        <f t="shared" si="157"/>
        <v>0</v>
      </c>
      <c r="Q144" s="50">
        <f t="shared" si="168"/>
        <v>0</v>
      </c>
      <c r="R144" s="50">
        <f t="shared" si="169"/>
        <v>0</v>
      </c>
      <c r="S144" s="58">
        <f t="shared" si="123"/>
        <v>0</v>
      </c>
      <c r="T144" s="58">
        <f>IF(C144=A_Stammdaten!$B$9,$H144-D_SAV!$U144,HLOOKUP(A_Stammdaten!$B$9-1,$V$4:$AB$304,ROW(C144)-3,FALSE)-$U144)</f>
        <v>0</v>
      </c>
      <c r="U144" s="58">
        <f>HLOOKUP(A_Stammdaten!$B$9,$V$4:$AB$304,ROW(C144)-3,FALSE)</f>
        <v>0</v>
      </c>
      <c r="V144" s="58">
        <f t="shared" si="158"/>
        <v>0</v>
      </c>
      <c r="W144" s="58">
        <f t="shared" si="159"/>
        <v>0</v>
      </c>
      <c r="X144" s="58">
        <f t="shared" si="160"/>
        <v>0</v>
      </c>
      <c r="Y144" s="58">
        <f t="shared" si="161"/>
        <v>0</v>
      </c>
      <c r="Z144" s="58">
        <f t="shared" si="162"/>
        <v>0</v>
      </c>
      <c r="AA144" s="58">
        <f t="shared" si="163"/>
        <v>0</v>
      </c>
      <c r="AB144" s="58">
        <f t="shared" si="164"/>
        <v>0</v>
      </c>
    </row>
    <row r="145" spans="1:28" s="15" customFormat="1" x14ac:dyDescent="0.25">
      <c r="A145" s="56"/>
      <c r="B145" s="45"/>
      <c r="C145" s="126"/>
      <c r="D145" s="47"/>
      <c r="E145" s="47"/>
      <c r="F145" s="47"/>
      <c r="G145" s="47"/>
      <c r="H145" s="60">
        <f t="shared" si="165"/>
        <v>0</v>
      </c>
      <c r="I145" s="45"/>
      <c r="J145" s="59">
        <f>IF(ISBLANK($B145),0,VLOOKUP($B145,Listen!$A$2:$C$44,2,FALSE))</f>
        <v>0</v>
      </c>
      <c r="K145" s="59">
        <f>IF(ISBLANK($B145),0,VLOOKUP($B145,Listen!$A$2:$C$44,3,FALSE))</f>
        <v>0</v>
      </c>
      <c r="L145" s="50">
        <f t="shared" si="166"/>
        <v>0</v>
      </c>
      <c r="M145" s="50">
        <f t="shared" si="106"/>
        <v>0</v>
      </c>
      <c r="N145" s="50">
        <f t="shared" si="107"/>
        <v>0</v>
      </c>
      <c r="O145" s="50">
        <f t="shared" ref="O145" si="180">N145</f>
        <v>0</v>
      </c>
      <c r="P145" s="50">
        <f t="shared" si="157"/>
        <v>0</v>
      </c>
      <c r="Q145" s="50">
        <f t="shared" si="168"/>
        <v>0</v>
      </c>
      <c r="R145" s="50">
        <f t="shared" si="169"/>
        <v>0</v>
      </c>
      <c r="S145" s="58">
        <f t="shared" si="123"/>
        <v>0</v>
      </c>
      <c r="T145" s="58">
        <f>IF(C145=A_Stammdaten!$B$9,$H145-D_SAV!$U145,HLOOKUP(A_Stammdaten!$B$9-1,$V$4:$AB$304,ROW(C145)-3,FALSE)-$U145)</f>
        <v>0</v>
      </c>
      <c r="U145" s="58">
        <f>HLOOKUP(A_Stammdaten!$B$9,$V$4:$AB$304,ROW(C145)-3,FALSE)</f>
        <v>0</v>
      </c>
      <c r="V145" s="58">
        <f t="shared" si="158"/>
        <v>0</v>
      </c>
      <c r="W145" s="58">
        <f t="shared" si="159"/>
        <v>0</v>
      </c>
      <c r="X145" s="58">
        <f t="shared" si="160"/>
        <v>0</v>
      </c>
      <c r="Y145" s="58">
        <f t="shared" si="161"/>
        <v>0</v>
      </c>
      <c r="Z145" s="58">
        <f t="shared" si="162"/>
        <v>0</v>
      </c>
      <c r="AA145" s="58">
        <f t="shared" si="163"/>
        <v>0</v>
      </c>
      <c r="AB145" s="58">
        <f t="shared" si="164"/>
        <v>0</v>
      </c>
    </row>
    <row r="146" spans="1:28" s="15" customFormat="1" x14ac:dyDescent="0.25">
      <c r="A146" s="56"/>
      <c r="B146" s="45"/>
      <c r="C146" s="126"/>
      <c r="D146" s="47"/>
      <c r="E146" s="47"/>
      <c r="F146" s="47"/>
      <c r="G146" s="47"/>
      <c r="H146" s="60">
        <f t="shared" si="165"/>
        <v>0</v>
      </c>
      <c r="I146" s="45"/>
      <c r="J146" s="59">
        <f>IF(ISBLANK($B146),0,VLOOKUP($B146,Listen!$A$2:$C$44,2,FALSE))</f>
        <v>0</v>
      </c>
      <c r="K146" s="59">
        <f>IF(ISBLANK($B146),0,VLOOKUP($B146,Listen!$A$2:$C$44,3,FALSE))</f>
        <v>0</v>
      </c>
      <c r="L146" s="50">
        <f t="shared" si="166"/>
        <v>0</v>
      </c>
      <c r="M146" s="50">
        <f t="shared" si="106"/>
        <v>0</v>
      </c>
      <c r="N146" s="50">
        <f t="shared" si="107"/>
        <v>0</v>
      </c>
      <c r="O146" s="50">
        <f t="shared" ref="O146" si="181">N146</f>
        <v>0</v>
      </c>
      <c r="P146" s="50">
        <f t="shared" si="157"/>
        <v>0</v>
      </c>
      <c r="Q146" s="50">
        <f t="shared" si="168"/>
        <v>0</v>
      </c>
      <c r="R146" s="50">
        <f t="shared" si="169"/>
        <v>0</v>
      </c>
      <c r="S146" s="58">
        <f t="shared" si="123"/>
        <v>0</v>
      </c>
      <c r="T146" s="58">
        <f>IF(C146=A_Stammdaten!$B$9,$H146-D_SAV!$U146,HLOOKUP(A_Stammdaten!$B$9-1,$V$4:$AB$304,ROW(C146)-3,FALSE)-$U146)</f>
        <v>0</v>
      </c>
      <c r="U146" s="58">
        <f>HLOOKUP(A_Stammdaten!$B$9,$V$4:$AB$304,ROW(C146)-3,FALSE)</f>
        <v>0</v>
      </c>
      <c r="V146" s="58">
        <f t="shared" si="158"/>
        <v>0</v>
      </c>
      <c r="W146" s="58">
        <f t="shared" si="159"/>
        <v>0</v>
      </c>
      <c r="X146" s="58">
        <f t="shared" si="160"/>
        <v>0</v>
      </c>
      <c r="Y146" s="58">
        <f t="shared" si="161"/>
        <v>0</v>
      </c>
      <c r="Z146" s="58">
        <f t="shared" si="162"/>
        <v>0</v>
      </c>
      <c r="AA146" s="58">
        <f t="shared" si="163"/>
        <v>0</v>
      </c>
      <c r="AB146" s="58">
        <f t="shared" si="164"/>
        <v>0</v>
      </c>
    </row>
    <row r="147" spans="1:28" s="15" customFormat="1" x14ac:dyDescent="0.25">
      <c r="A147" s="56"/>
      <c r="B147" s="45"/>
      <c r="C147" s="126"/>
      <c r="D147" s="47"/>
      <c r="E147" s="47"/>
      <c r="F147" s="47"/>
      <c r="G147" s="47"/>
      <c r="H147" s="60">
        <f t="shared" si="165"/>
        <v>0</v>
      </c>
      <c r="I147" s="45"/>
      <c r="J147" s="59">
        <f>IF(ISBLANK($B147),0,VLOOKUP($B147,Listen!$A$2:$C$44,2,FALSE))</f>
        <v>0</v>
      </c>
      <c r="K147" s="59">
        <f>IF(ISBLANK($B147),0,VLOOKUP($B147,Listen!$A$2:$C$44,3,FALSE))</f>
        <v>0</v>
      </c>
      <c r="L147" s="50">
        <f t="shared" si="166"/>
        <v>0</v>
      </c>
      <c r="M147" s="50">
        <f t="shared" si="106"/>
        <v>0</v>
      </c>
      <c r="N147" s="50">
        <f t="shared" si="107"/>
        <v>0</v>
      </c>
      <c r="O147" s="50">
        <f t="shared" ref="O147" si="182">N147</f>
        <v>0</v>
      </c>
      <c r="P147" s="50">
        <f t="shared" si="157"/>
        <v>0</v>
      </c>
      <c r="Q147" s="50">
        <f t="shared" si="168"/>
        <v>0</v>
      </c>
      <c r="R147" s="50">
        <f t="shared" si="169"/>
        <v>0</v>
      </c>
      <c r="S147" s="58">
        <f t="shared" si="123"/>
        <v>0</v>
      </c>
      <c r="T147" s="58">
        <f>IF(C147=A_Stammdaten!$B$9,$H147-D_SAV!$U147,HLOOKUP(A_Stammdaten!$B$9-1,$V$4:$AB$304,ROW(C147)-3,FALSE)-$U147)</f>
        <v>0</v>
      </c>
      <c r="U147" s="58">
        <f>HLOOKUP(A_Stammdaten!$B$9,$V$4:$AB$304,ROW(C147)-3,FALSE)</f>
        <v>0</v>
      </c>
      <c r="V147" s="58">
        <f t="shared" si="158"/>
        <v>0</v>
      </c>
      <c r="W147" s="58">
        <f t="shared" si="159"/>
        <v>0</v>
      </c>
      <c r="X147" s="58">
        <f t="shared" si="160"/>
        <v>0</v>
      </c>
      <c r="Y147" s="58">
        <f t="shared" si="161"/>
        <v>0</v>
      </c>
      <c r="Z147" s="58">
        <f t="shared" si="162"/>
        <v>0</v>
      </c>
      <c r="AA147" s="58">
        <f t="shared" si="163"/>
        <v>0</v>
      </c>
      <c r="AB147" s="58">
        <f t="shared" si="164"/>
        <v>0</v>
      </c>
    </row>
    <row r="148" spans="1:28" s="15" customFormat="1" x14ac:dyDescent="0.25">
      <c r="A148" s="56"/>
      <c r="B148" s="45"/>
      <c r="C148" s="126"/>
      <c r="D148" s="47"/>
      <c r="E148" s="47"/>
      <c r="F148" s="47"/>
      <c r="G148" s="47"/>
      <c r="H148" s="60">
        <f t="shared" si="165"/>
        <v>0</v>
      </c>
      <c r="I148" s="45"/>
      <c r="J148" s="59">
        <f>IF(ISBLANK($B148),0,VLOOKUP($B148,Listen!$A$2:$C$44,2,FALSE))</f>
        <v>0</v>
      </c>
      <c r="K148" s="59">
        <f>IF(ISBLANK($B148),0,VLOOKUP($B148,Listen!$A$2:$C$44,3,FALSE))</f>
        <v>0</v>
      </c>
      <c r="L148" s="50">
        <f t="shared" si="166"/>
        <v>0</v>
      </c>
      <c r="M148" s="50">
        <f t="shared" si="106"/>
        <v>0</v>
      </c>
      <c r="N148" s="50">
        <f t="shared" si="107"/>
        <v>0</v>
      </c>
      <c r="O148" s="50">
        <f t="shared" ref="O148" si="183">N148</f>
        <v>0</v>
      </c>
      <c r="P148" s="50">
        <f t="shared" si="157"/>
        <v>0</v>
      </c>
      <c r="Q148" s="50">
        <f t="shared" si="168"/>
        <v>0</v>
      </c>
      <c r="R148" s="50">
        <f t="shared" si="169"/>
        <v>0</v>
      </c>
      <c r="S148" s="58">
        <f t="shared" si="123"/>
        <v>0</v>
      </c>
      <c r="T148" s="58">
        <f>IF(C148=A_Stammdaten!$B$9,$H148-D_SAV!$U148,HLOOKUP(A_Stammdaten!$B$9-1,$V$4:$AB$304,ROW(C148)-3,FALSE)-$U148)</f>
        <v>0</v>
      </c>
      <c r="U148" s="58">
        <f>HLOOKUP(A_Stammdaten!$B$9,$V$4:$AB$304,ROW(C148)-3,FALSE)</f>
        <v>0</v>
      </c>
      <c r="V148" s="58">
        <f t="shared" si="158"/>
        <v>0</v>
      </c>
      <c r="W148" s="58">
        <f t="shared" si="159"/>
        <v>0</v>
      </c>
      <c r="X148" s="58">
        <f t="shared" si="160"/>
        <v>0</v>
      </c>
      <c r="Y148" s="58">
        <f t="shared" si="161"/>
        <v>0</v>
      </c>
      <c r="Z148" s="58">
        <f t="shared" si="162"/>
        <v>0</v>
      </c>
      <c r="AA148" s="58">
        <f t="shared" si="163"/>
        <v>0</v>
      </c>
      <c r="AB148" s="58">
        <f t="shared" si="164"/>
        <v>0</v>
      </c>
    </row>
    <row r="149" spans="1:28" s="15" customFormat="1" x14ac:dyDescent="0.25">
      <c r="A149" s="56"/>
      <c r="B149" s="45"/>
      <c r="C149" s="126"/>
      <c r="D149" s="47"/>
      <c r="E149" s="47"/>
      <c r="F149" s="47"/>
      <c r="G149" s="47"/>
      <c r="H149" s="60">
        <f t="shared" si="165"/>
        <v>0</v>
      </c>
      <c r="I149" s="45"/>
      <c r="J149" s="59">
        <f>IF(ISBLANK($B149),0,VLOOKUP($B149,Listen!$A$2:$C$44,2,FALSE))</f>
        <v>0</v>
      </c>
      <c r="K149" s="59">
        <f>IF(ISBLANK($B149),0,VLOOKUP($B149,Listen!$A$2:$C$44,3,FALSE))</f>
        <v>0</v>
      </c>
      <c r="L149" s="50">
        <f t="shared" si="166"/>
        <v>0</v>
      </c>
      <c r="M149" s="50">
        <f t="shared" ref="M149:M212" si="184">L149</f>
        <v>0</v>
      </c>
      <c r="N149" s="50">
        <f t="shared" ref="N149:N212" si="185">M149</f>
        <v>0</v>
      </c>
      <c r="O149" s="50">
        <f t="shared" ref="O149:P164" si="186">N149</f>
        <v>0</v>
      </c>
      <c r="P149" s="50">
        <f t="shared" si="186"/>
        <v>0</v>
      </c>
      <c r="Q149" s="50">
        <f t="shared" si="168"/>
        <v>0</v>
      </c>
      <c r="R149" s="50">
        <f t="shared" si="169"/>
        <v>0</v>
      </c>
      <c r="S149" s="58">
        <f t="shared" si="123"/>
        <v>0</v>
      </c>
      <c r="T149" s="58">
        <f>IF(C149=A_Stammdaten!$B$9,$H149-D_SAV!$U149,HLOOKUP(A_Stammdaten!$B$9-1,$V$4:$AB$304,ROW(C149)-3,FALSE)-$U149)</f>
        <v>0</v>
      </c>
      <c r="U149" s="58">
        <f>HLOOKUP(A_Stammdaten!$B$9,$V$4:$AB$304,ROW(C149)-3,FALSE)</f>
        <v>0</v>
      </c>
      <c r="V149" s="58">
        <f t="shared" si="158"/>
        <v>0</v>
      </c>
      <c r="W149" s="58">
        <f t="shared" si="159"/>
        <v>0</v>
      </c>
      <c r="X149" s="58">
        <f t="shared" si="160"/>
        <v>0</v>
      </c>
      <c r="Y149" s="58">
        <f t="shared" si="161"/>
        <v>0</v>
      </c>
      <c r="Z149" s="58">
        <f t="shared" si="162"/>
        <v>0</v>
      </c>
      <c r="AA149" s="58">
        <f t="shared" si="163"/>
        <v>0</v>
      </c>
      <c r="AB149" s="58">
        <f t="shared" si="164"/>
        <v>0</v>
      </c>
    </row>
    <row r="150" spans="1:28" s="15" customFormat="1" x14ac:dyDescent="0.25">
      <c r="A150" s="56"/>
      <c r="B150" s="45"/>
      <c r="C150" s="126"/>
      <c r="D150" s="47"/>
      <c r="E150" s="47"/>
      <c r="F150" s="47"/>
      <c r="G150" s="47"/>
      <c r="H150" s="60">
        <f t="shared" si="165"/>
        <v>0</v>
      </c>
      <c r="I150" s="45"/>
      <c r="J150" s="59">
        <f>IF(ISBLANK($B150),0,VLOOKUP($B150,Listen!$A$2:$C$44,2,FALSE))</f>
        <v>0</v>
      </c>
      <c r="K150" s="59">
        <f>IF(ISBLANK($B150),0,VLOOKUP($B150,Listen!$A$2:$C$44,3,FALSE))</f>
        <v>0</v>
      </c>
      <c r="L150" s="50">
        <f t="shared" si="166"/>
        <v>0</v>
      </c>
      <c r="M150" s="50">
        <f t="shared" si="184"/>
        <v>0</v>
      </c>
      <c r="N150" s="50">
        <f t="shared" si="185"/>
        <v>0</v>
      </c>
      <c r="O150" s="50">
        <f t="shared" ref="O150" si="187">N150</f>
        <v>0</v>
      </c>
      <c r="P150" s="50">
        <f t="shared" si="186"/>
        <v>0</v>
      </c>
      <c r="Q150" s="50">
        <f t="shared" si="168"/>
        <v>0</v>
      </c>
      <c r="R150" s="50">
        <f t="shared" si="169"/>
        <v>0</v>
      </c>
      <c r="S150" s="58">
        <f t="shared" si="123"/>
        <v>0</v>
      </c>
      <c r="T150" s="58">
        <f>IF(C150=A_Stammdaten!$B$9,$H150-D_SAV!$U150,HLOOKUP(A_Stammdaten!$B$9-1,$V$4:$AB$304,ROW(C150)-3,FALSE)-$U150)</f>
        <v>0</v>
      </c>
      <c r="U150" s="58">
        <f>HLOOKUP(A_Stammdaten!$B$9,$V$4:$AB$304,ROW(C150)-3,FALSE)</f>
        <v>0</v>
      </c>
      <c r="V150" s="58">
        <f t="shared" si="158"/>
        <v>0</v>
      </c>
      <c r="W150" s="58">
        <f t="shared" si="159"/>
        <v>0</v>
      </c>
      <c r="X150" s="58">
        <f t="shared" si="160"/>
        <v>0</v>
      </c>
      <c r="Y150" s="58">
        <f t="shared" si="161"/>
        <v>0</v>
      </c>
      <c r="Z150" s="58">
        <f t="shared" si="162"/>
        <v>0</v>
      </c>
      <c r="AA150" s="58">
        <f t="shared" si="163"/>
        <v>0</v>
      </c>
      <c r="AB150" s="58">
        <f t="shared" si="164"/>
        <v>0</v>
      </c>
    </row>
    <row r="151" spans="1:28" s="15" customFormat="1" x14ac:dyDescent="0.25">
      <c r="A151" s="56"/>
      <c r="B151" s="45"/>
      <c r="C151" s="126"/>
      <c r="D151" s="47"/>
      <c r="E151" s="47"/>
      <c r="F151" s="47"/>
      <c r="G151" s="47"/>
      <c r="H151" s="60">
        <f t="shared" si="165"/>
        <v>0</v>
      </c>
      <c r="I151" s="45"/>
      <c r="J151" s="59">
        <f>IF(ISBLANK($B151),0,VLOOKUP($B151,Listen!$A$2:$C$44,2,FALSE))</f>
        <v>0</v>
      </c>
      <c r="K151" s="59">
        <f>IF(ISBLANK($B151),0,VLOOKUP($B151,Listen!$A$2:$C$44,3,FALSE))</f>
        <v>0</v>
      </c>
      <c r="L151" s="50">
        <f t="shared" si="166"/>
        <v>0</v>
      </c>
      <c r="M151" s="50">
        <f t="shared" si="184"/>
        <v>0</v>
      </c>
      <c r="N151" s="50">
        <f t="shared" si="185"/>
        <v>0</v>
      </c>
      <c r="O151" s="50">
        <f t="shared" ref="O151" si="188">N151</f>
        <v>0</v>
      </c>
      <c r="P151" s="50">
        <f t="shared" si="186"/>
        <v>0</v>
      </c>
      <c r="Q151" s="50">
        <f t="shared" si="168"/>
        <v>0</v>
      </c>
      <c r="R151" s="50">
        <f t="shared" si="169"/>
        <v>0</v>
      </c>
      <c r="S151" s="58">
        <f t="shared" si="123"/>
        <v>0</v>
      </c>
      <c r="T151" s="58">
        <f>IF(C151=A_Stammdaten!$B$9,$H151-D_SAV!$U151,HLOOKUP(A_Stammdaten!$B$9-1,$V$4:$AB$304,ROW(C151)-3,FALSE)-$U151)</f>
        <v>0</v>
      </c>
      <c r="U151" s="58">
        <f>HLOOKUP(A_Stammdaten!$B$9,$V$4:$AB$304,ROW(C151)-3,FALSE)</f>
        <v>0</v>
      </c>
      <c r="V151" s="58">
        <f t="shared" si="158"/>
        <v>0</v>
      </c>
      <c r="W151" s="58">
        <f t="shared" si="159"/>
        <v>0</v>
      </c>
      <c r="X151" s="58">
        <f t="shared" si="160"/>
        <v>0</v>
      </c>
      <c r="Y151" s="58">
        <f t="shared" si="161"/>
        <v>0</v>
      </c>
      <c r="Z151" s="58">
        <f t="shared" si="162"/>
        <v>0</v>
      </c>
      <c r="AA151" s="58">
        <f t="shared" si="163"/>
        <v>0</v>
      </c>
      <c r="AB151" s="58">
        <f t="shared" si="164"/>
        <v>0</v>
      </c>
    </row>
    <row r="152" spans="1:28" s="15" customFormat="1" x14ac:dyDescent="0.25">
      <c r="A152" s="56"/>
      <c r="B152" s="45"/>
      <c r="C152" s="126"/>
      <c r="D152" s="47"/>
      <c r="E152" s="47"/>
      <c r="F152" s="47"/>
      <c r="G152" s="47"/>
      <c r="H152" s="60">
        <f t="shared" si="165"/>
        <v>0</v>
      </c>
      <c r="I152" s="45"/>
      <c r="J152" s="59">
        <f>IF(ISBLANK($B152),0,VLOOKUP($B152,Listen!$A$2:$C$44,2,FALSE))</f>
        <v>0</v>
      </c>
      <c r="K152" s="59">
        <f>IF(ISBLANK($B152),0,VLOOKUP($B152,Listen!$A$2:$C$44,3,FALSE))</f>
        <v>0</v>
      </c>
      <c r="L152" s="50">
        <f t="shared" si="166"/>
        <v>0</v>
      </c>
      <c r="M152" s="50">
        <f t="shared" si="184"/>
        <v>0</v>
      </c>
      <c r="N152" s="50">
        <f t="shared" si="185"/>
        <v>0</v>
      </c>
      <c r="O152" s="50">
        <f t="shared" ref="O152" si="189">N152</f>
        <v>0</v>
      </c>
      <c r="P152" s="50">
        <f t="shared" si="186"/>
        <v>0</v>
      </c>
      <c r="Q152" s="50">
        <f t="shared" si="168"/>
        <v>0</v>
      </c>
      <c r="R152" s="50">
        <f t="shared" si="169"/>
        <v>0</v>
      </c>
      <c r="S152" s="58">
        <f t="shared" si="123"/>
        <v>0</v>
      </c>
      <c r="T152" s="58">
        <f>IF(C152=A_Stammdaten!$B$9,$H152-D_SAV!$U152,HLOOKUP(A_Stammdaten!$B$9-1,$V$4:$AB$304,ROW(C152)-3,FALSE)-$U152)</f>
        <v>0</v>
      </c>
      <c r="U152" s="58">
        <f>HLOOKUP(A_Stammdaten!$B$9,$V$4:$AB$304,ROW(C152)-3,FALSE)</f>
        <v>0</v>
      </c>
      <c r="V152" s="58">
        <f t="shared" si="158"/>
        <v>0</v>
      </c>
      <c r="W152" s="58">
        <f t="shared" si="159"/>
        <v>0</v>
      </c>
      <c r="X152" s="58">
        <f t="shared" si="160"/>
        <v>0</v>
      </c>
      <c r="Y152" s="58">
        <f t="shared" si="161"/>
        <v>0</v>
      </c>
      <c r="Z152" s="58">
        <f t="shared" si="162"/>
        <v>0</v>
      </c>
      <c r="AA152" s="58">
        <f t="shared" si="163"/>
        <v>0</v>
      </c>
      <c r="AB152" s="58">
        <f t="shared" si="164"/>
        <v>0</v>
      </c>
    </row>
    <row r="153" spans="1:28" s="15" customFormat="1" x14ac:dyDescent="0.25">
      <c r="A153" s="56"/>
      <c r="B153" s="45"/>
      <c r="C153" s="126"/>
      <c r="D153" s="47"/>
      <c r="E153" s="47"/>
      <c r="F153" s="47"/>
      <c r="G153" s="47"/>
      <c r="H153" s="60">
        <f t="shared" si="165"/>
        <v>0</v>
      </c>
      <c r="I153" s="45"/>
      <c r="J153" s="59">
        <f>IF(ISBLANK($B153),0,VLOOKUP($B153,Listen!$A$2:$C$44,2,FALSE))</f>
        <v>0</v>
      </c>
      <c r="K153" s="59">
        <f>IF(ISBLANK($B153),0,VLOOKUP($B153,Listen!$A$2:$C$44,3,FALSE))</f>
        <v>0</v>
      </c>
      <c r="L153" s="50">
        <f t="shared" si="166"/>
        <v>0</v>
      </c>
      <c r="M153" s="50">
        <f t="shared" si="184"/>
        <v>0</v>
      </c>
      <c r="N153" s="50">
        <f t="shared" si="185"/>
        <v>0</v>
      </c>
      <c r="O153" s="50">
        <f t="shared" ref="O153" si="190">N153</f>
        <v>0</v>
      </c>
      <c r="P153" s="50">
        <f t="shared" si="186"/>
        <v>0</v>
      </c>
      <c r="Q153" s="50">
        <f t="shared" si="168"/>
        <v>0</v>
      </c>
      <c r="R153" s="50">
        <f t="shared" si="169"/>
        <v>0</v>
      </c>
      <c r="S153" s="58">
        <f t="shared" si="123"/>
        <v>0</v>
      </c>
      <c r="T153" s="58">
        <f>IF(C153=A_Stammdaten!$B$9,$H153-D_SAV!$U153,HLOOKUP(A_Stammdaten!$B$9-1,$V$4:$AB$304,ROW(C153)-3,FALSE)-$U153)</f>
        <v>0</v>
      </c>
      <c r="U153" s="58">
        <f>HLOOKUP(A_Stammdaten!$B$9,$V$4:$AB$304,ROW(C153)-3,FALSE)</f>
        <v>0</v>
      </c>
      <c r="V153" s="58">
        <f t="shared" si="158"/>
        <v>0</v>
      </c>
      <c r="W153" s="58">
        <f t="shared" si="159"/>
        <v>0</v>
      </c>
      <c r="X153" s="58">
        <f t="shared" si="160"/>
        <v>0</v>
      </c>
      <c r="Y153" s="58">
        <f t="shared" si="161"/>
        <v>0</v>
      </c>
      <c r="Z153" s="58">
        <f t="shared" si="162"/>
        <v>0</v>
      </c>
      <c r="AA153" s="58">
        <f t="shared" si="163"/>
        <v>0</v>
      </c>
      <c r="AB153" s="58">
        <f t="shared" si="164"/>
        <v>0</v>
      </c>
    </row>
    <row r="154" spans="1:28" s="15" customFormat="1" x14ac:dyDescent="0.25">
      <c r="A154" s="56"/>
      <c r="B154" s="45"/>
      <c r="C154" s="126"/>
      <c r="D154" s="47"/>
      <c r="E154" s="47"/>
      <c r="F154" s="47"/>
      <c r="G154" s="47"/>
      <c r="H154" s="60">
        <f t="shared" si="165"/>
        <v>0</v>
      </c>
      <c r="I154" s="45"/>
      <c r="J154" s="59">
        <f>IF(ISBLANK($B154),0,VLOOKUP($B154,Listen!$A$2:$C$44,2,FALSE))</f>
        <v>0</v>
      </c>
      <c r="K154" s="59">
        <f>IF(ISBLANK($B154),0,VLOOKUP($B154,Listen!$A$2:$C$44,3,FALSE))</f>
        <v>0</v>
      </c>
      <c r="L154" s="50">
        <f t="shared" si="166"/>
        <v>0</v>
      </c>
      <c r="M154" s="50">
        <f t="shared" si="184"/>
        <v>0</v>
      </c>
      <c r="N154" s="50">
        <f t="shared" si="185"/>
        <v>0</v>
      </c>
      <c r="O154" s="50">
        <f t="shared" ref="O154" si="191">N154</f>
        <v>0</v>
      </c>
      <c r="P154" s="50">
        <f t="shared" si="186"/>
        <v>0</v>
      </c>
      <c r="Q154" s="50">
        <f t="shared" si="168"/>
        <v>0</v>
      </c>
      <c r="R154" s="50">
        <f t="shared" si="169"/>
        <v>0</v>
      </c>
      <c r="S154" s="58">
        <f t="shared" si="123"/>
        <v>0</v>
      </c>
      <c r="T154" s="58">
        <f>IF(C154=A_Stammdaten!$B$9,$H154-D_SAV!$U154,HLOOKUP(A_Stammdaten!$B$9-1,$V$4:$AB$304,ROW(C154)-3,FALSE)-$U154)</f>
        <v>0</v>
      </c>
      <c r="U154" s="58">
        <f>HLOOKUP(A_Stammdaten!$B$9,$V$4:$AB$304,ROW(C154)-3,FALSE)</f>
        <v>0</v>
      </c>
      <c r="V154" s="58">
        <f t="shared" si="158"/>
        <v>0</v>
      </c>
      <c r="W154" s="58">
        <f t="shared" si="159"/>
        <v>0</v>
      </c>
      <c r="X154" s="58">
        <f t="shared" si="160"/>
        <v>0</v>
      </c>
      <c r="Y154" s="58">
        <f t="shared" si="161"/>
        <v>0</v>
      </c>
      <c r="Z154" s="58">
        <f t="shared" si="162"/>
        <v>0</v>
      </c>
      <c r="AA154" s="58">
        <f t="shared" si="163"/>
        <v>0</v>
      </c>
      <c r="AB154" s="58">
        <f t="shared" si="164"/>
        <v>0</v>
      </c>
    </row>
    <row r="155" spans="1:28" s="15" customFormat="1" x14ac:dyDescent="0.25">
      <c r="A155" s="56"/>
      <c r="B155" s="45"/>
      <c r="C155" s="126"/>
      <c r="D155" s="47"/>
      <c r="E155" s="47"/>
      <c r="F155" s="47"/>
      <c r="G155" s="47"/>
      <c r="H155" s="60">
        <f t="shared" si="165"/>
        <v>0</v>
      </c>
      <c r="I155" s="45"/>
      <c r="J155" s="59">
        <f>IF(ISBLANK($B155),0,VLOOKUP($B155,Listen!$A$2:$C$44,2,FALSE))</f>
        <v>0</v>
      </c>
      <c r="K155" s="59">
        <f>IF(ISBLANK($B155),0,VLOOKUP($B155,Listen!$A$2:$C$44,3,FALSE))</f>
        <v>0</v>
      </c>
      <c r="L155" s="50">
        <f t="shared" si="166"/>
        <v>0</v>
      </c>
      <c r="M155" s="50">
        <f t="shared" si="184"/>
        <v>0</v>
      </c>
      <c r="N155" s="50">
        <f t="shared" si="185"/>
        <v>0</v>
      </c>
      <c r="O155" s="50">
        <f t="shared" ref="O155" si="192">N155</f>
        <v>0</v>
      </c>
      <c r="P155" s="50">
        <f t="shared" si="186"/>
        <v>0</v>
      </c>
      <c r="Q155" s="50">
        <f t="shared" si="168"/>
        <v>0</v>
      </c>
      <c r="R155" s="50">
        <f t="shared" si="169"/>
        <v>0</v>
      </c>
      <c r="S155" s="58">
        <f t="shared" si="123"/>
        <v>0</v>
      </c>
      <c r="T155" s="58">
        <f>IF(C155=A_Stammdaten!$B$9,$H155-D_SAV!$U155,HLOOKUP(A_Stammdaten!$B$9-1,$V$4:$AB$304,ROW(C155)-3,FALSE)-$U155)</f>
        <v>0</v>
      </c>
      <c r="U155" s="58">
        <f>HLOOKUP(A_Stammdaten!$B$9,$V$4:$AB$304,ROW(C155)-3,FALSE)</f>
        <v>0</v>
      </c>
      <c r="V155" s="58">
        <f t="shared" si="158"/>
        <v>0</v>
      </c>
      <c r="W155" s="58">
        <f t="shared" si="159"/>
        <v>0</v>
      </c>
      <c r="X155" s="58">
        <f t="shared" si="160"/>
        <v>0</v>
      </c>
      <c r="Y155" s="58">
        <f t="shared" si="161"/>
        <v>0</v>
      </c>
      <c r="Z155" s="58">
        <f t="shared" si="162"/>
        <v>0</v>
      </c>
      <c r="AA155" s="58">
        <f t="shared" si="163"/>
        <v>0</v>
      </c>
      <c r="AB155" s="58">
        <f t="shared" si="164"/>
        <v>0</v>
      </c>
    </row>
    <row r="156" spans="1:28" s="15" customFormat="1" x14ac:dyDescent="0.25">
      <c r="A156" s="56"/>
      <c r="B156" s="45"/>
      <c r="C156" s="126"/>
      <c r="D156" s="47"/>
      <c r="E156" s="47"/>
      <c r="F156" s="47"/>
      <c r="G156" s="47"/>
      <c r="H156" s="60">
        <f t="shared" si="165"/>
        <v>0</v>
      </c>
      <c r="I156" s="45"/>
      <c r="J156" s="59">
        <f>IF(ISBLANK($B156),0,VLOOKUP($B156,Listen!$A$2:$C$44,2,FALSE))</f>
        <v>0</v>
      </c>
      <c r="K156" s="59">
        <f>IF(ISBLANK($B156),0,VLOOKUP($B156,Listen!$A$2:$C$44,3,FALSE))</f>
        <v>0</v>
      </c>
      <c r="L156" s="50">
        <f t="shared" si="166"/>
        <v>0</v>
      </c>
      <c r="M156" s="50">
        <f t="shared" si="184"/>
        <v>0</v>
      </c>
      <c r="N156" s="50">
        <f t="shared" si="185"/>
        <v>0</v>
      </c>
      <c r="O156" s="50">
        <f t="shared" ref="O156" si="193">N156</f>
        <v>0</v>
      </c>
      <c r="P156" s="50">
        <f t="shared" si="186"/>
        <v>0</v>
      </c>
      <c r="Q156" s="50">
        <f t="shared" si="168"/>
        <v>0</v>
      </c>
      <c r="R156" s="50">
        <f t="shared" si="169"/>
        <v>0</v>
      </c>
      <c r="S156" s="58">
        <f t="shared" si="123"/>
        <v>0</v>
      </c>
      <c r="T156" s="58">
        <f>IF(C156=A_Stammdaten!$B$9,$H156-D_SAV!$U156,HLOOKUP(A_Stammdaten!$B$9-1,$V$4:$AB$304,ROW(C156)-3,FALSE)-$U156)</f>
        <v>0</v>
      </c>
      <c r="U156" s="58">
        <f>HLOOKUP(A_Stammdaten!$B$9,$V$4:$AB$304,ROW(C156)-3,FALSE)</f>
        <v>0</v>
      </c>
      <c r="V156" s="58">
        <f t="shared" si="158"/>
        <v>0</v>
      </c>
      <c r="W156" s="58">
        <f t="shared" si="159"/>
        <v>0</v>
      </c>
      <c r="X156" s="58">
        <f t="shared" si="160"/>
        <v>0</v>
      </c>
      <c r="Y156" s="58">
        <f t="shared" si="161"/>
        <v>0</v>
      </c>
      <c r="Z156" s="58">
        <f t="shared" si="162"/>
        <v>0</v>
      </c>
      <c r="AA156" s="58">
        <f t="shared" si="163"/>
        <v>0</v>
      </c>
      <c r="AB156" s="58">
        <f t="shared" si="164"/>
        <v>0</v>
      </c>
    </row>
    <row r="157" spans="1:28" s="15" customFormat="1" x14ac:dyDescent="0.25">
      <c r="A157" s="56"/>
      <c r="B157" s="45"/>
      <c r="C157" s="126"/>
      <c r="D157" s="47"/>
      <c r="E157" s="47"/>
      <c r="F157" s="47"/>
      <c r="G157" s="47"/>
      <c r="H157" s="60">
        <f t="shared" si="165"/>
        <v>0</v>
      </c>
      <c r="I157" s="45"/>
      <c r="J157" s="59">
        <f>IF(ISBLANK($B157),0,VLOOKUP($B157,Listen!$A$2:$C$44,2,FALSE))</f>
        <v>0</v>
      </c>
      <c r="K157" s="59">
        <f>IF(ISBLANK($B157),0,VLOOKUP($B157,Listen!$A$2:$C$44,3,FALSE))</f>
        <v>0</v>
      </c>
      <c r="L157" s="50">
        <f t="shared" si="166"/>
        <v>0</v>
      </c>
      <c r="M157" s="50">
        <f t="shared" si="184"/>
        <v>0</v>
      </c>
      <c r="N157" s="50">
        <f t="shared" si="185"/>
        <v>0</v>
      </c>
      <c r="O157" s="50">
        <f t="shared" ref="O157" si="194">N157</f>
        <v>0</v>
      </c>
      <c r="P157" s="50">
        <f t="shared" si="186"/>
        <v>0</v>
      </c>
      <c r="Q157" s="50">
        <f t="shared" si="168"/>
        <v>0</v>
      </c>
      <c r="R157" s="50">
        <f t="shared" si="169"/>
        <v>0</v>
      </c>
      <c r="S157" s="58">
        <f t="shared" si="123"/>
        <v>0</v>
      </c>
      <c r="T157" s="58">
        <f>IF(C157=A_Stammdaten!$B$9,$H157-D_SAV!$U157,HLOOKUP(A_Stammdaten!$B$9-1,$V$4:$AB$304,ROW(C157)-3,FALSE)-$U157)</f>
        <v>0</v>
      </c>
      <c r="U157" s="58">
        <f>HLOOKUP(A_Stammdaten!$B$9,$V$4:$AB$304,ROW(C157)-3,FALSE)</f>
        <v>0</v>
      </c>
      <c r="V157" s="58">
        <f t="shared" si="158"/>
        <v>0</v>
      </c>
      <c r="W157" s="58">
        <f t="shared" si="159"/>
        <v>0</v>
      </c>
      <c r="X157" s="58">
        <f t="shared" si="160"/>
        <v>0</v>
      </c>
      <c r="Y157" s="58">
        <f t="shared" si="161"/>
        <v>0</v>
      </c>
      <c r="Z157" s="58">
        <f t="shared" si="162"/>
        <v>0</v>
      </c>
      <c r="AA157" s="58">
        <f t="shared" si="163"/>
        <v>0</v>
      </c>
      <c r="AB157" s="58">
        <f t="shared" si="164"/>
        <v>0</v>
      </c>
    </row>
    <row r="158" spans="1:28" s="15" customFormat="1" x14ac:dyDescent="0.25">
      <c r="A158" s="56"/>
      <c r="B158" s="45"/>
      <c r="C158" s="126"/>
      <c r="D158" s="47"/>
      <c r="E158" s="47"/>
      <c r="F158" s="47"/>
      <c r="G158" s="47"/>
      <c r="H158" s="60">
        <f t="shared" si="165"/>
        <v>0</v>
      </c>
      <c r="I158" s="45"/>
      <c r="J158" s="59">
        <f>IF(ISBLANK($B158),0,VLOOKUP($B158,Listen!$A$2:$C$44,2,FALSE))</f>
        <v>0</v>
      </c>
      <c r="K158" s="59">
        <f>IF(ISBLANK($B158),0,VLOOKUP($B158,Listen!$A$2:$C$44,3,FALSE))</f>
        <v>0</v>
      </c>
      <c r="L158" s="50">
        <f t="shared" si="166"/>
        <v>0</v>
      </c>
      <c r="M158" s="50">
        <f t="shared" si="184"/>
        <v>0</v>
      </c>
      <c r="N158" s="50">
        <f t="shared" si="185"/>
        <v>0</v>
      </c>
      <c r="O158" s="50">
        <f t="shared" ref="O158" si="195">N158</f>
        <v>0</v>
      </c>
      <c r="P158" s="50">
        <f t="shared" si="186"/>
        <v>0</v>
      </c>
      <c r="Q158" s="50">
        <f t="shared" si="168"/>
        <v>0</v>
      </c>
      <c r="R158" s="50">
        <f t="shared" si="169"/>
        <v>0</v>
      </c>
      <c r="S158" s="58">
        <f t="shared" si="123"/>
        <v>0</v>
      </c>
      <c r="T158" s="58">
        <f>IF(C158=A_Stammdaten!$B$9,$H158-D_SAV!$U158,HLOOKUP(A_Stammdaten!$B$9-1,$V$4:$AB$304,ROW(C158)-3,FALSE)-$U158)</f>
        <v>0</v>
      </c>
      <c r="U158" s="58">
        <f>HLOOKUP(A_Stammdaten!$B$9,$V$4:$AB$304,ROW(C158)-3,FALSE)</f>
        <v>0</v>
      </c>
      <c r="V158" s="58">
        <f t="shared" si="158"/>
        <v>0</v>
      </c>
      <c r="W158" s="58">
        <f t="shared" si="159"/>
        <v>0</v>
      </c>
      <c r="X158" s="58">
        <f t="shared" si="160"/>
        <v>0</v>
      </c>
      <c r="Y158" s="58">
        <f t="shared" si="161"/>
        <v>0</v>
      </c>
      <c r="Z158" s="58">
        <f t="shared" si="162"/>
        <v>0</v>
      </c>
      <c r="AA158" s="58">
        <f t="shared" si="163"/>
        <v>0</v>
      </c>
      <c r="AB158" s="58">
        <f t="shared" si="164"/>
        <v>0</v>
      </c>
    </row>
    <row r="159" spans="1:28" s="15" customFormat="1" x14ac:dyDescent="0.25">
      <c r="A159" s="56"/>
      <c r="B159" s="45"/>
      <c r="C159" s="126"/>
      <c r="D159" s="47"/>
      <c r="E159" s="47"/>
      <c r="F159" s="47"/>
      <c r="G159" s="47"/>
      <c r="H159" s="60">
        <f t="shared" si="165"/>
        <v>0</v>
      </c>
      <c r="I159" s="45"/>
      <c r="J159" s="59">
        <f>IF(ISBLANK($B159),0,VLOOKUP($B159,Listen!$A$2:$C$44,2,FALSE))</f>
        <v>0</v>
      </c>
      <c r="K159" s="59">
        <f>IF(ISBLANK($B159),0,VLOOKUP($B159,Listen!$A$2:$C$44,3,FALSE))</f>
        <v>0</v>
      </c>
      <c r="L159" s="50">
        <f t="shared" si="166"/>
        <v>0</v>
      </c>
      <c r="M159" s="50">
        <f t="shared" si="184"/>
        <v>0</v>
      </c>
      <c r="N159" s="50">
        <f t="shared" si="185"/>
        <v>0</v>
      </c>
      <c r="O159" s="50">
        <f t="shared" ref="O159" si="196">N159</f>
        <v>0</v>
      </c>
      <c r="P159" s="50">
        <f t="shared" si="186"/>
        <v>0</v>
      </c>
      <c r="Q159" s="50">
        <f t="shared" si="168"/>
        <v>0</v>
      </c>
      <c r="R159" s="50">
        <f t="shared" si="169"/>
        <v>0</v>
      </c>
      <c r="S159" s="58">
        <f t="shared" si="123"/>
        <v>0</v>
      </c>
      <c r="T159" s="58">
        <f>IF(C159=A_Stammdaten!$B$9,$H159-D_SAV!$U159,HLOOKUP(A_Stammdaten!$B$9-1,$V$4:$AB$304,ROW(C159)-3,FALSE)-$U159)</f>
        <v>0</v>
      </c>
      <c r="U159" s="58">
        <f>HLOOKUP(A_Stammdaten!$B$9,$V$4:$AB$304,ROW(C159)-3,FALSE)</f>
        <v>0</v>
      </c>
      <c r="V159" s="58">
        <f t="shared" si="158"/>
        <v>0</v>
      </c>
      <c r="W159" s="58">
        <f t="shared" si="159"/>
        <v>0</v>
      </c>
      <c r="X159" s="58">
        <f t="shared" si="160"/>
        <v>0</v>
      </c>
      <c r="Y159" s="58">
        <f t="shared" si="161"/>
        <v>0</v>
      </c>
      <c r="Z159" s="58">
        <f t="shared" si="162"/>
        <v>0</v>
      </c>
      <c r="AA159" s="58">
        <f t="shared" si="163"/>
        <v>0</v>
      </c>
      <c r="AB159" s="58">
        <f t="shared" si="164"/>
        <v>0</v>
      </c>
    </row>
    <row r="160" spans="1:28" s="15" customFormat="1" x14ac:dyDescent="0.25">
      <c r="A160" s="56"/>
      <c r="B160" s="45"/>
      <c r="C160" s="126"/>
      <c r="D160" s="47"/>
      <c r="E160" s="47"/>
      <c r="F160" s="47"/>
      <c r="G160" s="47"/>
      <c r="H160" s="60">
        <f t="shared" si="165"/>
        <v>0</v>
      </c>
      <c r="I160" s="45"/>
      <c r="J160" s="59">
        <f>IF(ISBLANK($B160),0,VLOOKUP($B160,Listen!$A$2:$C$44,2,FALSE))</f>
        <v>0</v>
      </c>
      <c r="K160" s="59">
        <f>IF(ISBLANK($B160),0,VLOOKUP($B160,Listen!$A$2:$C$44,3,FALSE))</f>
        <v>0</v>
      </c>
      <c r="L160" s="50">
        <f t="shared" si="166"/>
        <v>0</v>
      </c>
      <c r="M160" s="50">
        <f t="shared" si="184"/>
        <v>0</v>
      </c>
      <c r="N160" s="50">
        <f t="shared" si="185"/>
        <v>0</v>
      </c>
      <c r="O160" s="50">
        <f t="shared" ref="O160" si="197">N160</f>
        <v>0</v>
      </c>
      <c r="P160" s="50">
        <f t="shared" si="186"/>
        <v>0</v>
      </c>
      <c r="Q160" s="50">
        <f t="shared" si="168"/>
        <v>0</v>
      </c>
      <c r="R160" s="50">
        <f t="shared" si="169"/>
        <v>0</v>
      </c>
      <c r="S160" s="58">
        <f t="shared" si="123"/>
        <v>0</v>
      </c>
      <c r="T160" s="58">
        <f>IF(C160=A_Stammdaten!$B$9,$H160-D_SAV!$U160,HLOOKUP(A_Stammdaten!$B$9-1,$V$4:$AB$304,ROW(C160)-3,FALSE)-$U160)</f>
        <v>0</v>
      </c>
      <c r="U160" s="58">
        <f>HLOOKUP(A_Stammdaten!$B$9,$V$4:$AB$304,ROW(C160)-3,FALSE)</f>
        <v>0</v>
      </c>
      <c r="V160" s="58">
        <f t="shared" si="158"/>
        <v>0</v>
      </c>
      <c r="W160" s="58">
        <f t="shared" si="159"/>
        <v>0</v>
      </c>
      <c r="X160" s="58">
        <f t="shared" si="160"/>
        <v>0</v>
      </c>
      <c r="Y160" s="58">
        <f t="shared" si="161"/>
        <v>0</v>
      </c>
      <c r="Z160" s="58">
        <f t="shared" si="162"/>
        <v>0</v>
      </c>
      <c r="AA160" s="58">
        <f t="shared" si="163"/>
        <v>0</v>
      </c>
      <c r="AB160" s="58">
        <f t="shared" si="164"/>
        <v>0</v>
      </c>
    </row>
    <row r="161" spans="1:28" s="15" customFormat="1" x14ac:dyDescent="0.25">
      <c r="A161" s="56"/>
      <c r="B161" s="45"/>
      <c r="C161" s="126"/>
      <c r="D161" s="47"/>
      <c r="E161" s="47"/>
      <c r="F161" s="47"/>
      <c r="G161" s="47"/>
      <c r="H161" s="60">
        <f t="shared" si="165"/>
        <v>0</v>
      </c>
      <c r="I161" s="45"/>
      <c r="J161" s="59">
        <f>IF(ISBLANK($B161),0,VLOOKUP($B161,Listen!$A$2:$C$44,2,FALSE))</f>
        <v>0</v>
      </c>
      <c r="K161" s="59">
        <f>IF(ISBLANK($B161),0,VLOOKUP($B161,Listen!$A$2:$C$44,3,FALSE))</f>
        <v>0</v>
      </c>
      <c r="L161" s="50">
        <f t="shared" si="166"/>
        <v>0</v>
      </c>
      <c r="M161" s="50">
        <f t="shared" si="184"/>
        <v>0</v>
      </c>
      <c r="N161" s="50">
        <f t="shared" si="185"/>
        <v>0</v>
      </c>
      <c r="O161" s="50">
        <f t="shared" ref="O161" si="198">N161</f>
        <v>0</v>
      </c>
      <c r="P161" s="50">
        <f t="shared" si="186"/>
        <v>0</v>
      </c>
      <c r="Q161" s="50">
        <f t="shared" si="168"/>
        <v>0</v>
      </c>
      <c r="R161" s="50">
        <f t="shared" si="169"/>
        <v>0</v>
      </c>
      <c r="S161" s="58">
        <f t="shared" si="123"/>
        <v>0</v>
      </c>
      <c r="T161" s="58">
        <f>IF(C161=A_Stammdaten!$B$9,$H161-D_SAV!$U161,HLOOKUP(A_Stammdaten!$B$9-1,$V$4:$AB$304,ROW(C161)-3,FALSE)-$U161)</f>
        <v>0</v>
      </c>
      <c r="U161" s="58">
        <f>HLOOKUP(A_Stammdaten!$B$9,$V$4:$AB$304,ROW(C161)-3,FALSE)</f>
        <v>0</v>
      </c>
      <c r="V161" s="58">
        <f t="shared" si="158"/>
        <v>0</v>
      </c>
      <c r="W161" s="58">
        <f t="shared" si="159"/>
        <v>0</v>
      </c>
      <c r="X161" s="58">
        <f t="shared" si="160"/>
        <v>0</v>
      </c>
      <c r="Y161" s="58">
        <f t="shared" si="161"/>
        <v>0</v>
      </c>
      <c r="Z161" s="58">
        <f t="shared" si="162"/>
        <v>0</v>
      </c>
      <c r="AA161" s="58">
        <f t="shared" si="163"/>
        <v>0</v>
      </c>
      <c r="AB161" s="58">
        <f t="shared" si="164"/>
        <v>0</v>
      </c>
    </row>
    <row r="162" spans="1:28" s="15" customFormat="1" x14ac:dyDescent="0.25">
      <c r="A162" s="56"/>
      <c r="B162" s="45"/>
      <c r="C162" s="126"/>
      <c r="D162" s="47"/>
      <c r="E162" s="47"/>
      <c r="F162" s="47"/>
      <c r="G162" s="47"/>
      <c r="H162" s="60">
        <f t="shared" si="165"/>
        <v>0</v>
      </c>
      <c r="I162" s="45"/>
      <c r="J162" s="59">
        <f>IF(ISBLANK($B162),0,VLOOKUP($B162,Listen!$A$2:$C$44,2,FALSE))</f>
        <v>0</v>
      </c>
      <c r="K162" s="59">
        <f>IF(ISBLANK($B162),0,VLOOKUP($B162,Listen!$A$2:$C$44,3,FALSE))</f>
        <v>0</v>
      </c>
      <c r="L162" s="50">
        <f t="shared" si="166"/>
        <v>0</v>
      </c>
      <c r="M162" s="50">
        <f t="shared" si="184"/>
        <v>0</v>
      </c>
      <c r="N162" s="50">
        <f t="shared" si="185"/>
        <v>0</v>
      </c>
      <c r="O162" s="50">
        <f t="shared" ref="O162" si="199">N162</f>
        <v>0</v>
      </c>
      <c r="P162" s="50">
        <f t="shared" si="186"/>
        <v>0</v>
      </c>
      <c r="Q162" s="50">
        <f t="shared" si="168"/>
        <v>0</v>
      </c>
      <c r="R162" s="50">
        <f t="shared" si="169"/>
        <v>0</v>
      </c>
      <c r="S162" s="58">
        <f t="shared" si="123"/>
        <v>0</v>
      </c>
      <c r="T162" s="58">
        <f>IF(C162=A_Stammdaten!$B$9,$H162-D_SAV!$U162,HLOOKUP(A_Stammdaten!$B$9-1,$V$4:$AB$304,ROW(C162)-3,FALSE)-$U162)</f>
        <v>0</v>
      </c>
      <c r="U162" s="58">
        <f>HLOOKUP(A_Stammdaten!$B$9,$V$4:$AB$304,ROW(C162)-3,FALSE)</f>
        <v>0</v>
      </c>
      <c r="V162" s="58">
        <f t="shared" si="158"/>
        <v>0</v>
      </c>
      <c r="W162" s="58">
        <f t="shared" si="159"/>
        <v>0</v>
      </c>
      <c r="X162" s="58">
        <f t="shared" si="160"/>
        <v>0</v>
      </c>
      <c r="Y162" s="58">
        <f t="shared" si="161"/>
        <v>0</v>
      </c>
      <c r="Z162" s="58">
        <f t="shared" si="162"/>
        <v>0</v>
      </c>
      <c r="AA162" s="58">
        <f t="shared" si="163"/>
        <v>0</v>
      </c>
      <c r="AB162" s="58">
        <f t="shared" si="164"/>
        <v>0</v>
      </c>
    </row>
    <row r="163" spans="1:28" s="15" customFormat="1" x14ac:dyDescent="0.25">
      <c r="A163" s="56"/>
      <c r="B163" s="45"/>
      <c r="C163" s="126"/>
      <c r="D163" s="47"/>
      <c r="E163" s="47"/>
      <c r="F163" s="47"/>
      <c r="G163" s="47"/>
      <c r="H163" s="60">
        <f t="shared" si="165"/>
        <v>0</v>
      </c>
      <c r="I163" s="45"/>
      <c r="J163" s="59">
        <f>IF(ISBLANK($B163),0,VLOOKUP($B163,Listen!$A$2:$C$44,2,FALSE))</f>
        <v>0</v>
      </c>
      <c r="K163" s="59">
        <f>IF(ISBLANK($B163),0,VLOOKUP($B163,Listen!$A$2:$C$44,3,FALSE))</f>
        <v>0</v>
      </c>
      <c r="L163" s="50">
        <f t="shared" si="166"/>
        <v>0</v>
      </c>
      <c r="M163" s="50">
        <f t="shared" si="184"/>
        <v>0</v>
      </c>
      <c r="N163" s="50">
        <f t="shared" si="185"/>
        <v>0</v>
      </c>
      <c r="O163" s="50">
        <f t="shared" ref="O163" si="200">N163</f>
        <v>0</v>
      </c>
      <c r="P163" s="50">
        <f t="shared" si="186"/>
        <v>0</v>
      </c>
      <c r="Q163" s="50">
        <f t="shared" si="168"/>
        <v>0</v>
      </c>
      <c r="R163" s="50">
        <f t="shared" si="169"/>
        <v>0</v>
      </c>
      <c r="S163" s="58">
        <f t="shared" ref="S163:S226" si="201">U163+T163</f>
        <v>0</v>
      </c>
      <c r="T163" s="58">
        <f>IF(C163=A_Stammdaten!$B$9,$H163-D_SAV!$U163,HLOOKUP(A_Stammdaten!$B$9-1,$V$4:$AB$304,ROW(C163)-3,FALSE)-$U163)</f>
        <v>0</v>
      </c>
      <c r="U163" s="58">
        <f>HLOOKUP(A_Stammdaten!$B$9,$V$4:$AB$304,ROW(C163)-3,FALSE)</f>
        <v>0</v>
      </c>
      <c r="V163" s="58">
        <f t="shared" si="158"/>
        <v>0</v>
      </c>
      <c r="W163" s="58">
        <f t="shared" si="159"/>
        <v>0</v>
      </c>
      <c r="X163" s="58">
        <f t="shared" si="160"/>
        <v>0</v>
      </c>
      <c r="Y163" s="58">
        <f t="shared" si="161"/>
        <v>0</v>
      </c>
      <c r="Z163" s="58">
        <f t="shared" si="162"/>
        <v>0</v>
      </c>
      <c r="AA163" s="58">
        <f t="shared" si="163"/>
        <v>0</v>
      </c>
      <c r="AB163" s="58">
        <f t="shared" si="164"/>
        <v>0</v>
      </c>
    </row>
    <row r="164" spans="1:28" s="15" customFormat="1" x14ac:dyDescent="0.25">
      <c r="A164" s="56"/>
      <c r="B164" s="45"/>
      <c r="C164" s="126"/>
      <c r="D164" s="47"/>
      <c r="E164" s="47"/>
      <c r="F164" s="47"/>
      <c r="G164" s="47"/>
      <c r="H164" s="60">
        <f t="shared" si="165"/>
        <v>0</v>
      </c>
      <c r="I164" s="45"/>
      <c r="J164" s="59">
        <f>IF(ISBLANK($B164),0,VLOOKUP($B164,Listen!$A$2:$C$44,2,FALSE))</f>
        <v>0</v>
      </c>
      <c r="K164" s="59">
        <f>IF(ISBLANK($B164),0,VLOOKUP($B164,Listen!$A$2:$C$44,3,FALSE))</f>
        <v>0</v>
      </c>
      <c r="L164" s="50">
        <f t="shared" si="166"/>
        <v>0</v>
      </c>
      <c r="M164" s="50">
        <f t="shared" si="184"/>
        <v>0</v>
      </c>
      <c r="N164" s="50">
        <f t="shared" si="185"/>
        <v>0</v>
      </c>
      <c r="O164" s="50">
        <f t="shared" ref="O164" si="202">N164</f>
        <v>0</v>
      </c>
      <c r="P164" s="50">
        <f t="shared" si="186"/>
        <v>0</v>
      </c>
      <c r="Q164" s="50">
        <f t="shared" si="168"/>
        <v>0</v>
      </c>
      <c r="R164" s="50">
        <f t="shared" si="169"/>
        <v>0</v>
      </c>
      <c r="S164" s="58">
        <f t="shared" si="201"/>
        <v>0</v>
      </c>
      <c r="T164" s="58">
        <f>IF(C164=A_Stammdaten!$B$9,$H164-D_SAV!$U164,HLOOKUP(A_Stammdaten!$B$9-1,$V$4:$AB$304,ROW(C164)-3,FALSE)-$U164)</f>
        <v>0</v>
      </c>
      <c r="U164" s="58">
        <f>HLOOKUP(A_Stammdaten!$B$9,$V$4:$AB$304,ROW(C164)-3,FALSE)</f>
        <v>0</v>
      </c>
      <c r="V164" s="58">
        <f t="shared" si="158"/>
        <v>0</v>
      </c>
      <c r="W164" s="58">
        <f t="shared" si="159"/>
        <v>0</v>
      </c>
      <c r="X164" s="58">
        <f t="shared" si="160"/>
        <v>0</v>
      </c>
      <c r="Y164" s="58">
        <f t="shared" si="161"/>
        <v>0</v>
      </c>
      <c r="Z164" s="58">
        <f t="shared" si="162"/>
        <v>0</v>
      </c>
      <c r="AA164" s="58">
        <f t="shared" si="163"/>
        <v>0</v>
      </c>
      <c r="AB164" s="58">
        <f t="shared" si="164"/>
        <v>0</v>
      </c>
    </row>
    <row r="165" spans="1:28" s="15" customFormat="1" x14ac:dyDescent="0.25">
      <c r="A165" s="56"/>
      <c r="B165" s="45"/>
      <c r="C165" s="126"/>
      <c r="D165" s="47"/>
      <c r="E165" s="47"/>
      <c r="F165" s="47"/>
      <c r="G165" s="47"/>
      <c r="H165" s="60">
        <f t="shared" si="165"/>
        <v>0</v>
      </c>
      <c r="I165" s="45"/>
      <c r="J165" s="59">
        <f>IF(ISBLANK($B165),0,VLOOKUP($B165,Listen!$A$2:$C$44,2,FALSE))</f>
        <v>0</v>
      </c>
      <c r="K165" s="59">
        <f>IF(ISBLANK($B165),0,VLOOKUP($B165,Listen!$A$2:$C$44,3,FALSE))</f>
        <v>0</v>
      </c>
      <c r="L165" s="50">
        <f t="shared" si="166"/>
        <v>0</v>
      </c>
      <c r="M165" s="50">
        <f t="shared" si="184"/>
        <v>0</v>
      </c>
      <c r="N165" s="50">
        <f t="shared" si="185"/>
        <v>0</v>
      </c>
      <c r="O165" s="50">
        <f t="shared" ref="O165:P180" si="203">N165</f>
        <v>0</v>
      </c>
      <c r="P165" s="50">
        <f t="shared" si="203"/>
        <v>0</v>
      </c>
      <c r="Q165" s="50">
        <f t="shared" si="168"/>
        <v>0</v>
      </c>
      <c r="R165" s="50">
        <f t="shared" si="169"/>
        <v>0</v>
      </c>
      <c r="S165" s="58">
        <f t="shared" si="201"/>
        <v>0</v>
      </c>
      <c r="T165" s="58">
        <f>IF(C165=A_Stammdaten!$B$9,$H165-D_SAV!$U165,HLOOKUP(A_Stammdaten!$B$9-1,$V$4:$AB$304,ROW(C165)-3,FALSE)-$U165)</f>
        <v>0</v>
      </c>
      <c r="U165" s="58">
        <f>HLOOKUP(A_Stammdaten!$B$9,$V$4:$AB$304,ROW(C165)-3,FALSE)</f>
        <v>0</v>
      </c>
      <c r="V165" s="58">
        <f t="shared" si="158"/>
        <v>0</v>
      </c>
      <c r="W165" s="58">
        <f t="shared" si="159"/>
        <v>0</v>
      </c>
      <c r="X165" s="58">
        <f t="shared" si="160"/>
        <v>0</v>
      </c>
      <c r="Y165" s="58">
        <f t="shared" si="161"/>
        <v>0</v>
      </c>
      <c r="Z165" s="58">
        <f t="shared" si="162"/>
        <v>0</v>
      </c>
      <c r="AA165" s="58">
        <f t="shared" si="163"/>
        <v>0</v>
      </c>
      <c r="AB165" s="58">
        <f t="shared" si="164"/>
        <v>0</v>
      </c>
    </row>
    <row r="166" spans="1:28" s="15" customFormat="1" x14ac:dyDescent="0.25">
      <c r="A166" s="56"/>
      <c r="B166" s="45"/>
      <c r="C166" s="126"/>
      <c r="D166" s="47"/>
      <c r="E166" s="47"/>
      <c r="F166" s="47"/>
      <c r="G166" s="47"/>
      <c r="H166" s="60">
        <f t="shared" si="165"/>
        <v>0</v>
      </c>
      <c r="I166" s="45"/>
      <c r="J166" s="59">
        <f>IF(ISBLANK($B166),0,VLOOKUP($B166,Listen!$A$2:$C$44,2,FALSE))</f>
        <v>0</v>
      </c>
      <c r="K166" s="59">
        <f>IF(ISBLANK($B166),0,VLOOKUP($B166,Listen!$A$2:$C$44,3,FALSE))</f>
        <v>0</v>
      </c>
      <c r="L166" s="50">
        <f t="shared" si="166"/>
        <v>0</v>
      </c>
      <c r="M166" s="50">
        <f t="shared" si="184"/>
        <v>0</v>
      </c>
      <c r="N166" s="50">
        <f t="shared" si="185"/>
        <v>0</v>
      </c>
      <c r="O166" s="50">
        <f t="shared" ref="O166" si="204">N166</f>
        <v>0</v>
      </c>
      <c r="P166" s="50">
        <f t="shared" si="203"/>
        <v>0</v>
      </c>
      <c r="Q166" s="50">
        <f t="shared" si="168"/>
        <v>0</v>
      </c>
      <c r="R166" s="50">
        <f t="shared" si="169"/>
        <v>0</v>
      </c>
      <c r="S166" s="58">
        <f t="shared" si="201"/>
        <v>0</v>
      </c>
      <c r="T166" s="58">
        <f>IF(C166=A_Stammdaten!$B$9,$H166-D_SAV!$U166,HLOOKUP(A_Stammdaten!$B$9-1,$V$4:$AB$304,ROW(C166)-3,FALSE)-$U166)</f>
        <v>0</v>
      </c>
      <c r="U166" s="58">
        <f>HLOOKUP(A_Stammdaten!$B$9,$V$4:$AB$304,ROW(C166)-3,FALSE)</f>
        <v>0</v>
      </c>
      <c r="V166" s="58">
        <f t="shared" si="158"/>
        <v>0</v>
      </c>
      <c r="W166" s="58">
        <f t="shared" si="159"/>
        <v>0</v>
      </c>
      <c r="X166" s="58">
        <f t="shared" si="160"/>
        <v>0</v>
      </c>
      <c r="Y166" s="58">
        <f t="shared" si="161"/>
        <v>0</v>
      </c>
      <c r="Z166" s="58">
        <f t="shared" si="162"/>
        <v>0</v>
      </c>
      <c r="AA166" s="58">
        <f t="shared" si="163"/>
        <v>0</v>
      </c>
      <c r="AB166" s="58">
        <f t="shared" si="164"/>
        <v>0</v>
      </c>
    </row>
    <row r="167" spans="1:28" s="15" customFormat="1" x14ac:dyDescent="0.25">
      <c r="A167" s="56"/>
      <c r="B167" s="45"/>
      <c r="C167" s="126"/>
      <c r="D167" s="47"/>
      <c r="E167" s="47"/>
      <c r="F167" s="47"/>
      <c r="G167" s="47"/>
      <c r="H167" s="60">
        <f t="shared" si="165"/>
        <v>0</v>
      </c>
      <c r="I167" s="45"/>
      <c r="J167" s="59">
        <f>IF(ISBLANK($B167),0,VLOOKUP($B167,Listen!$A$2:$C$44,2,FALSE))</f>
        <v>0</v>
      </c>
      <c r="K167" s="59">
        <f>IF(ISBLANK($B167),0,VLOOKUP($B167,Listen!$A$2:$C$44,3,FALSE))</f>
        <v>0</v>
      </c>
      <c r="L167" s="50">
        <f t="shared" si="166"/>
        <v>0</v>
      </c>
      <c r="M167" s="50">
        <f t="shared" si="184"/>
        <v>0</v>
      </c>
      <c r="N167" s="50">
        <f t="shared" si="185"/>
        <v>0</v>
      </c>
      <c r="O167" s="50">
        <f t="shared" ref="O167" si="205">N167</f>
        <v>0</v>
      </c>
      <c r="P167" s="50">
        <f t="shared" si="203"/>
        <v>0</v>
      </c>
      <c r="Q167" s="50">
        <f t="shared" si="168"/>
        <v>0</v>
      </c>
      <c r="R167" s="50">
        <f t="shared" si="169"/>
        <v>0</v>
      </c>
      <c r="S167" s="58">
        <f t="shared" si="201"/>
        <v>0</v>
      </c>
      <c r="T167" s="58">
        <f>IF(C167=A_Stammdaten!$B$9,$H167-D_SAV!$U167,HLOOKUP(A_Stammdaten!$B$9-1,$V$4:$AB$304,ROW(C167)-3,FALSE)-$U167)</f>
        <v>0</v>
      </c>
      <c r="U167" s="58">
        <f>HLOOKUP(A_Stammdaten!$B$9,$V$4:$AB$304,ROW(C167)-3,FALSE)</f>
        <v>0</v>
      </c>
      <c r="V167" s="58">
        <f t="shared" si="158"/>
        <v>0</v>
      </c>
      <c r="W167" s="58">
        <f t="shared" si="159"/>
        <v>0</v>
      </c>
      <c r="X167" s="58">
        <f t="shared" si="160"/>
        <v>0</v>
      </c>
      <c r="Y167" s="58">
        <f t="shared" si="161"/>
        <v>0</v>
      </c>
      <c r="Z167" s="58">
        <f t="shared" si="162"/>
        <v>0</v>
      </c>
      <c r="AA167" s="58">
        <f t="shared" si="163"/>
        <v>0</v>
      </c>
      <c r="AB167" s="58">
        <f t="shared" si="164"/>
        <v>0</v>
      </c>
    </row>
    <row r="168" spans="1:28" s="15" customFormat="1" x14ac:dyDescent="0.25">
      <c r="A168" s="56"/>
      <c r="B168" s="45"/>
      <c r="C168" s="126"/>
      <c r="D168" s="47"/>
      <c r="E168" s="47"/>
      <c r="F168" s="47"/>
      <c r="G168" s="47"/>
      <c r="H168" s="60">
        <f t="shared" si="165"/>
        <v>0</v>
      </c>
      <c r="I168" s="45"/>
      <c r="J168" s="59">
        <f>IF(ISBLANK($B168),0,VLOOKUP($B168,Listen!$A$2:$C$44,2,FALSE))</f>
        <v>0</v>
      </c>
      <c r="K168" s="59">
        <f>IF(ISBLANK($B168),0,VLOOKUP($B168,Listen!$A$2:$C$44,3,FALSE))</f>
        <v>0</v>
      </c>
      <c r="L168" s="50">
        <f t="shared" si="166"/>
        <v>0</v>
      </c>
      <c r="M168" s="50">
        <f t="shared" si="184"/>
        <v>0</v>
      </c>
      <c r="N168" s="50">
        <f t="shared" si="185"/>
        <v>0</v>
      </c>
      <c r="O168" s="50">
        <f t="shared" ref="O168" si="206">N168</f>
        <v>0</v>
      </c>
      <c r="P168" s="50">
        <f t="shared" si="203"/>
        <v>0</v>
      </c>
      <c r="Q168" s="50">
        <f t="shared" si="168"/>
        <v>0</v>
      </c>
      <c r="R168" s="50">
        <f t="shared" si="169"/>
        <v>0</v>
      </c>
      <c r="S168" s="58">
        <f t="shared" si="201"/>
        <v>0</v>
      </c>
      <c r="T168" s="58">
        <f>IF(C168=A_Stammdaten!$B$9,$H168-D_SAV!$U168,HLOOKUP(A_Stammdaten!$B$9-1,$V$4:$AB$304,ROW(C168)-3,FALSE)-$U168)</f>
        <v>0</v>
      </c>
      <c r="U168" s="58">
        <f>HLOOKUP(A_Stammdaten!$B$9,$V$4:$AB$304,ROW(C168)-3,FALSE)</f>
        <v>0</v>
      </c>
      <c r="V168" s="58">
        <f t="shared" si="158"/>
        <v>0</v>
      </c>
      <c r="W168" s="58">
        <f t="shared" si="159"/>
        <v>0</v>
      </c>
      <c r="X168" s="58">
        <f t="shared" si="160"/>
        <v>0</v>
      </c>
      <c r="Y168" s="58">
        <f t="shared" si="161"/>
        <v>0</v>
      </c>
      <c r="Z168" s="58">
        <f t="shared" si="162"/>
        <v>0</v>
      </c>
      <c r="AA168" s="58">
        <f t="shared" si="163"/>
        <v>0</v>
      </c>
      <c r="AB168" s="58">
        <f t="shared" si="164"/>
        <v>0</v>
      </c>
    </row>
    <row r="169" spans="1:28" s="15" customFormat="1" x14ac:dyDescent="0.25">
      <c r="A169" s="56"/>
      <c r="B169" s="45"/>
      <c r="C169" s="126"/>
      <c r="D169" s="47"/>
      <c r="E169" s="47"/>
      <c r="F169" s="47"/>
      <c r="G169" s="47"/>
      <c r="H169" s="60">
        <f t="shared" si="165"/>
        <v>0</v>
      </c>
      <c r="I169" s="45"/>
      <c r="J169" s="59">
        <f>IF(ISBLANK($B169),0,VLOOKUP($B169,Listen!$A$2:$C$44,2,FALSE))</f>
        <v>0</v>
      </c>
      <c r="K169" s="59">
        <f>IF(ISBLANK($B169),0,VLOOKUP($B169,Listen!$A$2:$C$44,3,FALSE))</f>
        <v>0</v>
      </c>
      <c r="L169" s="50">
        <f t="shared" si="166"/>
        <v>0</v>
      </c>
      <c r="M169" s="50">
        <f t="shared" si="184"/>
        <v>0</v>
      </c>
      <c r="N169" s="50">
        <f t="shared" si="185"/>
        <v>0</v>
      </c>
      <c r="O169" s="50">
        <f t="shared" ref="O169" si="207">N169</f>
        <v>0</v>
      </c>
      <c r="P169" s="50">
        <f t="shared" si="203"/>
        <v>0</v>
      </c>
      <c r="Q169" s="50">
        <f t="shared" si="168"/>
        <v>0</v>
      </c>
      <c r="R169" s="50">
        <f t="shared" si="169"/>
        <v>0</v>
      </c>
      <c r="S169" s="58">
        <f t="shared" si="201"/>
        <v>0</v>
      </c>
      <c r="T169" s="58">
        <f>IF(C169=A_Stammdaten!$B$9,$H169-D_SAV!$U169,HLOOKUP(A_Stammdaten!$B$9-1,$V$4:$AB$304,ROW(C169)-3,FALSE)-$U169)</f>
        <v>0</v>
      </c>
      <c r="U169" s="58">
        <f>HLOOKUP(A_Stammdaten!$B$9,$V$4:$AB$304,ROW(C169)-3,FALSE)</f>
        <v>0</v>
      </c>
      <c r="V169" s="58">
        <f t="shared" si="158"/>
        <v>0</v>
      </c>
      <c r="W169" s="58">
        <f t="shared" si="159"/>
        <v>0</v>
      </c>
      <c r="X169" s="58">
        <f t="shared" si="160"/>
        <v>0</v>
      </c>
      <c r="Y169" s="58">
        <f t="shared" si="161"/>
        <v>0</v>
      </c>
      <c r="Z169" s="58">
        <f t="shared" si="162"/>
        <v>0</v>
      </c>
      <c r="AA169" s="58">
        <f t="shared" si="163"/>
        <v>0</v>
      </c>
      <c r="AB169" s="58">
        <f t="shared" si="164"/>
        <v>0</v>
      </c>
    </row>
    <row r="170" spans="1:28" s="15" customFormat="1" x14ac:dyDescent="0.25">
      <c r="A170" s="56"/>
      <c r="B170" s="45"/>
      <c r="C170" s="126"/>
      <c r="D170" s="47"/>
      <c r="E170" s="47"/>
      <c r="F170" s="47"/>
      <c r="G170" s="47"/>
      <c r="H170" s="60">
        <f t="shared" si="165"/>
        <v>0</v>
      </c>
      <c r="I170" s="45"/>
      <c r="J170" s="59">
        <f>IF(ISBLANK($B170),0,VLOOKUP($B170,Listen!$A$2:$C$44,2,FALSE))</f>
        <v>0</v>
      </c>
      <c r="K170" s="59">
        <f>IF(ISBLANK($B170),0,VLOOKUP($B170,Listen!$A$2:$C$44,3,FALSE))</f>
        <v>0</v>
      </c>
      <c r="L170" s="50">
        <f t="shared" si="166"/>
        <v>0</v>
      </c>
      <c r="M170" s="50">
        <f t="shared" si="184"/>
        <v>0</v>
      </c>
      <c r="N170" s="50">
        <f t="shared" si="185"/>
        <v>0</v>
      </c>
      <c r="O170" s="50">
        <f t="shared" ref="O170" si="208">N170</f>
        <v>0</v>
      </c>
      <c r="P170" s="50">
        <f t="shared" si="203"/>
        <v>0</v>
      </c>
      <c r="Q170" s="50">
        <f t="shared" si="168"/>
        <v>0</v>
      </c>
      <c r="R170" s="50">
        <f t="shared" si="169"/>
        <v>0</v>
      </c>
      <c r="S170" s="58">
        <f t="shared" si="201"/>
        <v>0</v>
      </c>
      <c r="T170" s="58">
        <f>IF(C170=A_Stammdaten!$B$9,$H170-D_SAV!$U170,HLOOKUP(A_Stammdaten!$B$9-1,$V$4:$AB$304,ROW(C170)-3,FALSE)-$U170)</f>
        <v>0</v>
      </c>
      <c r="U170" s="58">
        <f>HLOOKUP(A_Stammdaten!$B$9,$V$4:$AB$304,ROW(C170)-3,FALSE)</f>
        <v>0</v>
      </c>
      <c r="V170" s="58">
        <f t="shared" si="158"/>
        <v>0</v>
      </c>
      <c r="W170" s="58">
        <f t="shared" si="159"/>
        <v>0</v>
      </c>
      <c r="X170" s="58">
        <f t="shared" si="160"/>
        <v>0</v>
      </c>
      <c r="Y170" s="58">
        <f t="shared" si="161"/>
        <v>0</v>
      </c>
      <c r="Z170" s="58">
        <f t="shared" si="162"/>
        <v>0</v>
      </c>
      <c r="AA170" s="58">
        <f t="shared" si="163"/>
        <v>0</v>
      </c>
      <c r="AB170" s="58">
        <f t="shared" si="164"/>
        <v>0</v>
      </c>
    </row>
    <row r="171" spans="1:28" s="15" customFormat="1" x14ac:dyDescent="0.25">
      <c r="A171" s="56"/>
      <c r="B171" s="45"/>
      <c r="C171" s="126"/>
      <c r="D171" s="47"/>
      <c r="E171" s="47"/>
      <c r="F171" s="47"/>
      <c r="G171" s="47"/>
      <c r="H171" s="60">
        <f t="shared" si="165"/>
        <v>0</v>
      </c>
      <c r="I171" s="45"/>
      <c r="J171" s="59">
        <f>IF(ISBLANK($B171),0,VLOOKUP($B171,Listen!$A$2:$C$44,2,FALSE))</f>
        <v>0</v>
      </c>
      <c r="K171" s="59">
        <f>IF(ISBLANK($B171),0,VLOOKUP($B171,Listen!$A$2:$C$44,3,FALSE))</f>
        <v>0</v>
      </c>
      <c r="L171" s="50">
        <f t="shared" si="166"/>
        <v>0</v>
      </c>
      <c r="M171" s="50">
        <f t="shared" si="184"/>
        <v>0</v>
      </c>
      <c r="N171" s="50">
        <f t="shared" si="185"/>
        <v>0</v>
      </c>
      <c r="O171" s="50">
        <f t="shared" ref="O171" si="209">N171</f>
        <v>0</v>
      </c>
      <c r="P171" s="50">
        <f t="shared" si="203"/>
        <v>0</v>
      </c>
      <c r="Q171" s="50">
        <f t="shared" si="168"/>
        <v>0</v>
      </c>
      <c r="R171" s="50">
        <f t="shared" si="169"/>
        <v>0</v>
      </c>
      <c r="S171" s="58">
        <f t="shared" si="201"/>
        <v>0</v>
      </c>
      <c r="T171" s="58">
        <f>IF(C171=A_Stammdaten!$B$9,$H171-D_SAV!$U171,HLOOKUP(A_Stammdaten!$B$9-1,$V$4:$AB$304,ROW(C171)-3,FALSE)-$U171)</f>
        <v>0</v>
      </c>
      <c r="U171" s="58">
        <f>HLOOKUP(A_Stammdaten!$B$9,$V$4:$AB$304,ROW(C171)-3,FALSE)</f>
        <v>0</v>
      </c>
      <c r="V171" s="58">
        <f t="shared" si="158"/>
        <v>0</v>
      </c>
      <c r="W171" s="58">
        <f t="shared" si="159"/>
        <v>0</v>
      </c>
      <c r="X171" s="58">
        <f t="shared" si="160"/>
        <v>0</v>
      </c>
      <c r="Y171" s="58">
        <f t="shared" si="161"/>
        <v>0</v>
      </c>
      <c r="Z171" s="58">
        <f t="shared" si="162"/>
        <v>0</v>
      </c>
      <c r="AA171" s="58">
        <f t="shared" si="163"/>
        <v>0</v>
      </c>
      <c r="AB171" s="58">
        <f t="shared" si="164"/>
        <v>0</v>
      </c>
    </row>
    <row r="172" spans="1:28" s="15" customFormat="1" x14ac:dyDescent="0.25">
      <c r="A172" s="56"/>
      <c r="B172" s="45"/>
      <c r="C172" s="126"/>
      <c r="D172" s="47"/>
      <c r="E172" s="47"/>
      <c r="F172" s="47"/>
      <c r="G172" s="47"/>
      <c r="H172" s="60">
        <f t="shared" si="165"/>
        <v>0</v>
      </c>
      <c r="I172" s="45"/>
      <c r="J172" s="59">
        <f>IF(ISBLANK($B172),0,VLOOKUP($B172,Listen!$A$2:$C$44,2,FALSE))</f>
        <v>0</v>
      </c>
      <c r="K172" s="59">
        <f>IF(ISBLANK($B172),0,VLOOKUP($B172,Listen!$A$2:$C$44,3,FALSE))</f>
        <v>0</v>
      </c>
      <c r="L172" s="50">
        <f t="shared" si="166"/>
        <v>0</v>
      </c>
      <c r="M172" s="50">
        <f t="shared" si="184"/>
        <v>0</v>
      </c>
      <c r="N172" s="50">
        <f t="shared" si="185"/>
        <v>0</v>
      </c>
      <c r="O172" s="50">
        <f t="shared" ref="O172" si="210">N172</f>
        <v>0</v>
      </c>
      <c r="P172" s="50">
        <f t="shared" si="203"/>
        <v>0</v>
      </c>
      <c r="Q172" s="50">
        <f t="shared" si="168"/>
        <v>0</v>
      </c>
      <c r="R172" s="50">
        <f t="shared" si="169"/>
        <v>0</v>
      </c>
      <c r="S172" s="58">
        <f t="shared" si="201"/>
        <v>0</v>
      </c>
      <c r="T172" s="58">
        <f>IF(C172=A_Stammdaten!$B$9,$H172-D_SAV!$U172,HLOOKUP(A_Stammdaten!$B$9-1,$V$4:$AB$304,ROW(C172)-3,FALSE)-$U172)</f>
        <v>0</v>
      </c>
      <c r="U172" s="58">
        <f>HLOOKUP(A_Stammdaten!$B$9,$V$4:$AB$304,ROW(C172)-3,FALSE)</f>
        <v>0</v>
      </c>
      <c r="V172" s="58">
        <f t="shared" si="158"/>
        <v>0</v>
      </c>
      <c r="W172" s="58">
        <f t="shared" si="159"/>
        <v>0</v>
      </c>
      <c r="X172" s="58">
        <f t="shared" si="160"/>
        <v>0</v>
      </c>
      <c r="Y172" s="58">
        <f t="shared" si="161"/>
        <v>0</v>
      </c>
      <c r="Z172" s="58">
        <f t="shared" si="162"/>
        <v>0</v>
      </c>
      <c r="AA172" s="58">
        <f t="shared" si="163"/>
        <v>0</v>
      </c>
      <c r="AB172" s="58">
        <f t="shared" si="164"/>
        <v>0</v>
      </c>
    </row>
    <row r="173" spans="1:28" s="15" customFormat="1" x14ac:dyDescent="0.25">
      <c r="A173" s="56"/>
      <c r="B173" s="45"/>
      <c r="C173" s="126"/>
      <c r="D173" s="47"/>
      <c r="E173" s="47"/>
      <c r="F173" s="47"/>
      <c r="G173" s="47"/>
      <c r="H173" s="60">
        <f t="shared" si="165"/>
        <v>0</v>
      </c>
      <c r="I173" s="45"/>
      <c r="J173" s="59">
        <f>IF(ISBLANK($B173),0,VLOOKUP($B173,Listen!$A$2:$C$44,2,FALSE))</f>
        <v>0</v>
      </c>
      <c r="K173" s="59">
        <f>IF(ISBLANK($B173),0,VLOOKUP($B173,Listen!$A$2:$C$44,3,FALSE))</f>
        <v>0</v>
      </c>
      <c r="L173" s="50">
        <f t="shared" si="166"/>
        <v>0</v>
      </c>
      <c r="M173" s="50">
        <f t="shared" si="184"/>
        <v>0</v>
      </c>
      <c r="N173" s="50">
        <f t="shared" si="185"/>
        <v>0</v>
      </c>
      <c r="O173" s="50">
        <f t="shared" ref="O173" si="211">N173</f>
        <v>0</v>
      </c>
      <c r="P173" s="50">
        <f t="shared" si="203"/>
        <v>0</v>
      </c>
      <c r="Q173" s="50">
        <f t="shared" si="168"/>
        <v>0</v>
      </c>
      <c r="R173" s="50">
        <f t="shared" si="169"/>
        <v>0</v>
      </c>
      <c r="S173" s="58">
        <f t="shared" si="201"/>
        <v>0</v>
      </c>
      <c r="T173" s="58">
        <f>IF(C173=A_Stammdaten!$B$9,$H173-D_SAV!$U173,HLOOKUP(A_Stammdaten!$B$9-1,$V$4:$AB$304,ROW(C173)-3,FALSE)-$U173)</f>
        <v>0</v>
      </c>
      <c r="U173" s="58">
        <f>HLOOKUP(A_Stammdaten!$B$9,$V$4:$AB$304,ROW(C173)-3,FALSE)</f>
        <v>0</v>
      </c>
      <c r="V173" s="58">
        <f t="shared" si="158"/>
        <v>0</v>
      </c>
      <c r="W173" s="58">
        <f t="shared" si="159"/>
        <v>0</v>
      </c>
      <c r="X173" s="58">
        <f t="shared" si="160"/>
        <v>0</v>
      </c>
      <c r="Y173" s="58">
        <f t="shared" si="161"/>
        <v>0</v>
      </c>
      <c r="Z173" s="58">
        <f t="shared" si="162"/>
        <v>0</v>
      </c>
      <c r="AA173" s="58">
        <f t="shared" si="163"/>
        <v>0</v>
      </c>
      <c r="AB173" s="58">
        <f t="shared" si="164"/>
        <v>0</v>
      </c>
    </row>
    <row r="174" spans="1:28" s="15" customFormat="1" x14ac:dyDescent="0.25">
      <c r="A174" s="56"/>
      <c r="B174" s="45"/>
      <c r="C174" s="126"/>
      <c r="D174" s="47"/>
      <c r="E174" s="47"/>
      <c r="F174" s="47"/>
      <c r="G174" s="47"/>
      <c r="H174" s="60">
        <f t="shared" si="165"/>
        <v>0</v>
      </c>
      <c r="I174" s="45"/>
      <c r="J174" s="59">
        <f>IF(ISBLANK($B174),0,VLOOKUP($B174,Listen!$A$2:$C$44,2,FALSE))</f>
        <v>0</v>
      </c>
      <c r="K174" s="59">
        <f>IF(ISBLANK($B174),0,VLOOKUP($B174,Listen!$A$2:$C$44,3,FALSE))</f>
        <v>0</v>
      </c>
      <c r="L174" s="50">
        <f t="shared" si="166"/>
        <v>0</v>
      </c>
      <c r="M174" s="50">
        <f t="shared" si="184"/>
        <v>0</v>
      </c>
      <c r="N174" s="50">
        <f t="shared" si="185"/>
        <v>0</v>
      </c>
      <c r="O174" s="50">
        <f t="shared" ref="O174" si="212">N174</f>
        <v>0</v>
      </c>
      <c r="P174" s="50">
        <f t="shared" si="203"/>
        <v>0</v>
      </c>
      <c r="Q174" s="50">
        <f t="shared" si="168"/>
        <v>0</v>
      </c>
      <c r="R174" s="50">
        <f t="shared" si="169"/>
        <v>0</v>
      </c>
      <c r="S174" s="58">
        <f t="shared" si="201"/>
        <v>0</v>
      </c>
      <c r="T174" s="58">
        <f>IF(C174=A_Stammdaten!$B$9,$H174-D_SAV!$U174,HLOOKUP(A_Stammdaten!$B$9-1,$V$4:$AB$304,ROW(C174)-3,FALSE)-$U174)</f>
        <v>0</v>
      </c>
      <c r="U174" s="58">
        <f>HLOOKUP(A_Stammdaten!$B$9,$V$4:$AB$304,ROW(C174)-3,FALSE)</f>
        <v>0</v>
      </c>
      <c r="V174" s="58">
        <f t="shared" si="158"/>
        <v>0</v>
      </c>
      <c r="W174" s="58">
        <f t="shared" si="159"/>
        <v>0</v>
      </c>
      <c r="X174" s="58">
        <f t="shared" si="160"/>
        <v>0</v>
      </c>
      <c r="Y174" s="58">
        <f t="shared" si="161"/>
        <v>0</v>
      </c>
      <c r="Z174" s="58">
        <f t="shared" si="162"/>
        <v>0</v>
      </c>
      <c r="AA174" s="58">
        <f t="shared" si="163"/>
        <v>0</v>
      </c>
      <c r="AB174" s="58">
        <f t="shared" si="164"/>
        <v>0</v>
      </c>
    </row>
    <row r="175" spans="1:28" s="15" customFormat="1" x14ac:dyDescent="0.25">
      <c r="A175" s="56"/>
      <c r="B175" s="45"/>
      <c r="C175" s="126"/>
      <c r="D175" s="47"/>
      <c r="E175" s="47"/>
      <c r="F175" s="47"/>
      <c r="G175" s="47"/>
      <c r="H175" s="60">
        <f t="shared" si="165"/>
        <v>0</v>
      </c>
      <c r="I175" s="45"/>
      <c r="J175" s="59">
        <f>IF(ISBLANK($B175),0,VLOOKUP($B175,Listen!$A$2:$C$44,2,FALSE))</f>
        <v>0</v>
      </c>
      <c r="K175" s="59">
        <f>IF(ISBLANK($B175),0,VLOOKUP($B175,Listen!$A$2:$C$44,3,FALSE))</f>
        <v>0</v>
      </c>
      <c r="L175" s="50">
        <f t="shared" si="166"/>
        <v>0</v>
      </c>
      <c r="M175" s="50">
        <f t="shared" si="184"/>
        <v>0</v>
      </c>
      <c r="N175" s="50">
        <f t="shared" si="185"/>
        <v>0</v>
      </c>
      <c r="O175" s="50">
        <f t="shared" ref="O175" si="213">N175</f>
        <v>0</v>
      </c>
      <c r="P175" s="50">
        <f t="shared" si="203"/>
        <v>0</v>
      </c>
      <c r="Q175" s="50">
        <f t="shared" si="168"/>
        <v>0</v>
      </c>
      <c r="R175" s="50">
        <f t="shared" si="169"/>
        <v>0</v>
      </c>
      <c r="S175" s="58">
        <f t="shared" si="201"/>
        <v>0</v>
      </c>
      <c r="T175" s="58">
        <f>IF(C175=A_Stammdaten!$B$9,$H175-D_SAV!$U175,HLOOKUP(A_Stammdaten!$B$9-1,$V$4:$AB$304,ROW(C175)-3,FALSE)-$U175)</f>
        <v>0</v>
      </c>
      <c r="U175" s="58">
        <f>HLOOKUP(A_Stammdaten!$B$9,$V$4:$AB$304,ROW(C175)-3,FALSE)</f>
        <v>0</v>
      </c>
      <c r="V175" s="58">
        <f t="shared" si="158"/>
        <v>0</v>
      </c>
      <c r="W175" s="58">
        <f t="shared" si="159"/>
        <v>0</v>
      </c>
      <c r="X175" s="58">
        <f t="shared" si="160"/>
        <v>0</v>
      </c>
      <c r="Y175" s="58">
        <f t="shared" si="161"/>
        <v>0</v>
      </c>
      <c r="Z175" s="58">
        <f t="shared" si="162"/>
        <v>0</v>
      </c>
      <c r="AA175" s="58">
        <f t="shared" si="163"/>
        <v>0</v>
      </c>
      <c r="AB175" s="58">
        <f t="shared" si="164"/>
        <v>0</v>
      </c>
    </row>
    <row r="176" spans="1:28" s="15" customFormat="1" x14ac:dyDescent="0.25">
      <c r="A176" s="56"/>
      <c r="B176" s="45"/>
      <c r="C176" s="126"/>
      <c r="D176" s="47"/>
      <c r="E176" s="47"/>
      <c r="F176" s="47"/>
      <c r="G176" s="47"/>
      <c r="H176" s="60">
        <f t="shared" si="165"/>
        <v>0</v>
      </c>
      <c r="I176" s="45"/>
      <c r="J176" s="59">
        <f>IF(ISBLANK($B176),0,VLOOKUP($B176,Listen!$A$2:$C$44,2,FALSE))</f>
        <v>0</v>
      </c>
      <c r="K176" s="59">
        <f>IF(ISBLANK($B176),0,VLOOKUP($B176,Listen!$A$2:$C$44,3,FALSE))</f>
        <v>0</v>
      </c>
      <c r="L176" s="50">
        <f t="shared" si="166"/>
        <v>0</v>
      </c>
      <c r="M176" s="50">
        <f t="shared" si="184"/>
        <v>0</v>
      </c>
      <c r="N176" s="50">
        <f t="shared" si="185"/>
        <v>0</v>
      </c>
      <c r="O176" s="50">
        <f t="shared" ref="O176" si="214">N176</f>
        <v>0</v>
      </c>
      <c r="P176" s="50">
        <f t="shared" si="203"/>
        <v>0</v>
      </c>
      <c r="Q176" s="50">
        <f t="shared" si="168"/>
        <v>0</v>
      </c>
      <c r="R176" s="50">
        <f t="shared" si="169"/>
        <v>0</v>
      </c>
      <c r="S176" s="58">
        <f t="shared" si="201"/>
        <v>0</v>
      </c>
      <c r="T176" s="58">
        <f>IF(C176=A_Stammdaten!$B$9,$H176-D_SAV!$U176,HLOOKUP(A_Stammdaten!$B$9-1,$V$4:$AB$304,ROW(C176)-3,FALSE)-$U176)</f>
        <v>0</v>
      </c>
      <c r="U176" s="58">
        <f>HLOOKUP(A_Stammdaten!$B$9,$V$4:$AB$304,ROW(C176)-3,FALSE)</f>
        <v>0</v>
      </c>
      <c r="V176" s="58">
        <f t="shared" si="158"/>
        <v>0</v>
      </c>
      <c r="W176" s="58">
        <f t="shared" si="159"/>
        <v>0</v>
      </c>
      <c r="X176" s="58">
        <f t="shared" si="160"/>
        <v>0</v>
      </c>
      <c r="Y176" s="58">
        <f t="shared" si="161"/>
        <v>0</v>
      </c>
      <c r="Z176" s="58">
        <f t="shared" si="162"/>
        <v>0</v>
      </c>
      <c r="AA176" s="58">
        <f t="shared" si="163"/>
        <v>0</v>
      </c>
      <c r="AB176" s="58">
        <f t="shared" si="164"/>
        <v>0</v>
      </c>
    </row>
    <row r="177" spans="1:28" s="15" customFormat="1" x14ac:dyDescent="0.25">
      <c r="A177" s="56"/>
      <c r="B177" s="45"/>
      <c r="C177" s="126"/>
      <c r="D177" s="47"/>
      <c r="E177" s="47"/>
      <c r="F177" s="47"/>
      <c r="G177" s="47"/>
      <c r="H177" s="60">
        <f t="shared" si="165"/>
        <v>0</v>
      </c>
      <c r="I177" s="45"/>
      <c r="J177" s="59">
        <f>IF(ISBLANK($B177),0,VLOOKUP($B177,Listen!$A$2:$C$44,2,FALSE))</f>
        <v>0</v>
      </c>
      <c r="K177" s="59">
        <f>IF(ISBLANK($B177),0,VLOOKUP($B177,Listen!$A$2:$C$44,3,FALSE))</f>
        <v>0</v>
      </c>
      <c r="L177" s="50">
        <f t="shared" si="166"/>
        <v>0</v>
      </c>
      <c r="M177" s="50">
        <f t="shared" si="184"/>
        <v>0</v>
      </c>
      <c r="N177" s="50">
        <f t="shared" si="185"/>
        <v>0</v>
      </c>
      <c r="O177" s="50">
        <f t="shared" ref="O177" si="215">N177</f>
        <v>0</v>
      </c>
      <c r="P177" s="50">
        <f t="shared" si="203"/>
        <v>0</v>
      </c>
      <c r="Q177" s="50">
        <f t="shared" si="168"/>
        <v>0</v>
      </c>
      <c r="R177" s="50">
        <f t="shared" si="169"/>
        <v>0</v>
      </c>
      <c r="S177" s="58">
        <f t="shared" si="201"/>
        <v>0</v>
      </c>
      <c r="T177" s="58">
        <f>IF(C177=A_Stammdaten!$B$9,$H177-D_SAV!$U177,HLOOKUP(A_Stammdaten!$B$9-1,$V$4:$AB$304,ROW(C177)-3,FALSE)-$U177)</f>
        <v>0</v>
      </c>
      <c r="U177" s="58">
        <f>HLOOKUP(A_Stammdaten!$B$9,$V$4:$AB$304,ROW(C177)-3,FALSE)</f>
        <v>0</v>
      </c>
      <c r="V177" s="58">
        <f t="shared" si="158"/>
        <v>0</v>
      </c>
      <c r="W177" s="58">
        <f t="shared" si="159"/>
        <v>0</v>
      </c>
      <c r="X177" s="58">
        <f t="shared" si="160"/>
        <v>0</v>
      </c>
      <c r="Y177" s="58">
        <f t="shared" si="161"/>
        <v>0</v>
      </c>
      <c r="Z177" s="58">
        <f t="shared" si="162"/>
        <v>0</v>
      </c>
      <c r="AA177" s="58">
        <f t="shared" si="163"/>
        <v>0</v>
      </c>
      <c r="AB177" s="58">
        <f t="shared" si="164"/>
        <v>0</v>
      </c>
    </row>
    <row r="178" spans="1:28" s="15" customFormat="1" x14ac:dyDescent="0.25">
      <c r="A178" s="56"/>
      <c r="B178" s="45"/>
      <c r="C178" s="126"/>
      <c r="D178" s="47"/>
      <c r="E178" s="47"/>
      <c r="F178" s="47"/>
      <c r="G178" s="47"/>
      <c r="H178" s="60">
        <f t="shared" si="165"/>
        <v>0</v>
      </c>
      <c r="I178" s="45"/>
      <c r="J178" s="59">
        <f>IF(ISBLANK($B178),0,VLOOKUP($B178,Listen!$A$2:$C$44,2,FALSE))</f>
        <v>0</v>
      </c>
      <c r="K178" s="59">
        <f>IF(ISBLANK($B178),0,VLOOKUP($B178,Listen!$A$2:$C$44,3,FALSE))</f>
        <v>0</v>
      </c>
      <c r="L178" s="50">
        <f t="shared" si="166"/>
        <v>0</v>
      </c>
      <c r="M178" s="50">
        <f t="shared" si="184"/>
        <v>0</v>
      </c>
      <c r="N178" s="50">
        <f t="shared" si="185"/>
        <v>0</v>
      </c>
      <c r="O178" s="50">
        <f t="shared" ref="O178" si="216">N178</f>
        <v>0</v>
      </c>
      <c r="P178" s="50">
        <f t="shared" si="203"/>
        <v>0</v>
      </c>
      <c r="Q178" s="50">
        <f t="shared" si="168"/>
        <v>0</v>
      </c>
      <c r="R178" s="50">
        <f t="shared" si="169"/>
        <v>0</v>
      </c>
      <c r="S178" s="58">
        <f t="shared" si="201"/>
        <v>0</v>
      </c>
      <c r="T178" s="58">
        <f>IF(C178=A_Stammdaten!$B$9,$H178-D_SAV!$U178,HLOOKUP(A_Stammdaten!$B$9-1,$V$4:$AB$304,ROW(C178)-3,FALSE)-$U178)</f>
        <v>0</v>
      </c>
      <c r="U178" s="58">
        <f>HLOOKUP(A_Stammdaten!$B$9,$V$4:$AB$304,ROW(C178)-3,FALSE)</f>
        <v>0</v>
      </c>
      <c r="V178" s="58">
        <f t="shared" si="158"/>
        <v>0</v>
      </c>
      <c r="W178" s="58">
        <f t="shared" si="159"/>
        <v>0</v>
      </c>
      <c r="X178" s="58">
        <f t="shared" si="160"/>
        <v>0</v>
      </c>
      <c r="Y178" s="58">
        <f t="shared" si="161"/>
        <v>0</v>
      </c>
      <c r="Z178" s="58">
        <f t="shared" si="162"/>
        <v>0</v>
      </c>
      <c r="AA178" s="58">
        <f t="shared" si="163"/>
        <v>0</v>
      </c>
      <c r="AB178" s="58">
        <f t="shared" si="164"/>
        <v>0</v>
      </c>
    </row>
    <row r="179" spans="1:28" s="15" customFormat="1" x14ac:dyDescent="0.25">
      <c r="A179" s="56"/>
      <c r="B179" s="45"/>
      <c r="C179" s="126"/>
      <c r="D179" s="47"/>
      <c r="E179" s="47"/>
      <c r="F179" s="47"/>
      <c r="G179" s="47"/>
      <c r="H179" s="60">
        <f t="shared" si="165"/>
        <v>0</v>
      </c>
      <c r="I179" s="45"/>
      <c r="J179" s="59">
        <f>IF(ISBLANK($B179),0,VLOOKUP($B179,Listen!$A$2:$C$44,2,FALSE))</f>
        <v>0</v>
      </c>
      <c r="K179" s="59">
        <f>IF(ISBLANK($B179),0,VLOOKUP($B179,Listen!$A$2:$C$44,3,FALSE))</f>
        <v>0</v>
      </c>
      <c r="L179" s="50">
        <f t="shared" si="166"/>
        <v>0</v>
      </c>
      <c r="M179" s="50">
        <f t="shared" si="184"/>
        <v>0</v>
      </c>
      <c r="N179" s="50">
        <f t="shared" si="185"/>
        <v>0</v>
      </c>
      <c r="O179" s="50">
        <f t="shared" ref="O179" si="217">N179</f>
        <v>0</v>
      </c>
      <c r="P179" s="50">
        <f t="shared" si="203"/>
        <v>0</v>
      </c>
      <c r="Q179" s="50">
        <f t="shared" si="168"/>
        <v>0</v>
      </c>
      <c r="R179" s="50">
        <f t="shared" si="169"/>
        <v>0</v>
      </c>
      <c r="S179" s="58">
        <f t="shared" si="201"/>
        <v>0</v>
      </c>
      <c r="T179" s="58">
        <f>IF(C179=A_Stammdaten!$B$9,$H179-D_SAV!$U179,HLOOKUP(A_Stammdaten!$B$9-1,$V$4:$AB$304,ROW(C179)-3,FALSE)-$U179)</f>
        <v>0</v>
      </c>
      <c r="U179" s="58">
        <f>HLOOKUP(A_Stammdaten!$B$9,$V$4:$AB$304,ROW(C179)-3,FALSE)</f>
        <v>0</v>
      </c>
      <c r="V179" s="58">
        <f t="shared" si="158"/>
        <v>0</v>
      </c>
      <c r="W179" s="58">
        <f t="shared" si="159"/>
        <v>0</v>
      </c>
      <c r="X179" s="58">
        <f t="shared" si="160"/>
        <v>0</v>
      </c>
      <c r="Y179" s="58">
        <f t="shared" si="161"/>
        <v>0</v>
      </c>
      <c r="Z179" s="58">
        <f t="shared" si="162"/>
        <v>0</v>
      </c>
      <c r="AA179" s="58">
        <f t="shared" si="163"/>
        <v>0</v>
      </c>
      <c r="AB179" s="58">
        <f t="shared" si="164"/>
        <v>0</v>
      </c>
    </row>
    <row r="180" spans="1:28" s="15" customFormat="1" x14ac:dyDescent="0.25">
      <c r="A180" s="56"/>
      <c r="B180" s="45"/>
      <c r="C180" s="126"/>
      <c r="D180" s="47"/>
      <c r="E180" s="47"/>
      <c r="F180" s="47"/>
      <c r="G180" s="47"/>
      <c r="H180" s="60">
        <f t="shared" si="165"/>
        <v>0</v>
      </c>
      <c r="I180" s="45"/>
      <c r="J180" s="59">
        <f>IF(ISBLANK($B180),0,VLOOKUP($B180,Listen!$A$2:$C$44,2,FALSE))</f>
        <v>0</v>
      </c>
      <c r="K180" s="59">
        <f>IF(ISBLANK($B180),0,VLOOKUP($B180,Listen!$A$2:$C$44,3,FALSE))</f>
        <v>0</v>
      </c>
      <c r="L180" s="50">
        <f t="shared" si="166"/>
        <v>0</v>
      </c>
      <c r="M180" s="50">
        <f t="shared" si="184"/>
        <v>0</v>
      </c>
      <c r="N180" s="50">
        <f t="shared" si="185"/>
        <v>0</v>
      </c>
      <c r="O180" s="50">
        <f t="shared" ref="O180" si="218">N180</f>
        <v>0</v>
      </c>
      <c r="P180" s="50">
        <f t="shared" si="203"/>
        <v>0</v>
      </c>
      <c r="Q180" s="50">
        <f t="shared" si="168"/>
        <v>0</v>
      </c>
      <c r="R180" s="50">
        <f t="shared" si="169"/>
        <v>0</v>
      </c>
      <c r="S180" s="58">
        <f t="shared" si="201"/>
        <v>0</v>
      </c>
      <c r="T180" s="58">
        <f>IF(C180=A_Stammdaten!$B$9,$H180-D_SAV!$U180,HLOOKUP(A_Stammdaten!$B$9-1,$V$4:$AB$304,ROW(C180)-3,FALSE)-$U180)</f>
        <v>0</v>
      </c>
      <c r="U180" s="58">
        <f>HLOOKUP(A_Stammdaten!$B$9,$V$4:$AB$304,ROW(C180)-3,FALSE)</f>
        <v>0</v>
      </c>
      <c r="V180" s="58">
        <f t="shared" si="158"/>
        <v>0</v>
      </c>
      <c r="W180" s="58">
        <f t="shared" si="159"/>
        <v>0</v>
      </c>
      <c r="X180" s="58">
        <f t="shared" si="160"/>
        <v>0</v>
      </c>
      <c r="Y180" s="58">
        <f t="shared" si="161"/>
        <v>0</v>
      </c>
      <c r="Z180" s="58">
        <f t="shared" si="162"/>
        <v>0</v>
      </c>
      <c r="AA180" s="58">
        <f t="shared" si="163"/>
        <v>0</v>
      </c>
      <c r="AB180" s="58">
        <f t="shared" si="164"/>
        <v>0</v>
      </c>
    </row>
    <row r="181" spans="1:28" s="15" customFormat="1" x14ac:dyDescent="0.25">
      <c r="A181" s="56"/>
      <c r="B181" s="45"/>
      <c r="C181" s="126"/>
      <c r="D181" s="47"/>
      <c r="E181" s="47"/>
      <c r="F181" s="47"/>
      <c r="G181" s="47"/>
      <c r="H181" s="60">
        <f t="shared" si="165"/>
        <v>0</v>
      </c>
      <c r="I181" s="45"/>
      <c r="J181" s="59">
        <f>IF(ISBLANK($B181),0,VLOOKUP($B181,Listen!$A$2:$C$44,2,FALSE))</f>
        <v>0</v>
      </c>
      <c r="K181" s="59">
        <f>IF(ISBLANK($B181),0,VLOOKUP($B181,Listen!$A$2:$C$44,3,FALSE))</f>
        <v>0</v>
      </c>
      <c r="L181" s="50">
        <f t="shared" si="166"/>
        <v>0</v>
      </c>
      <c r="M181" s="50">
        <f t="shared" si="184"/>
        <v>0</v>
      </c>
      <c r="N181" s="50">
        <f t="shared" si="185"/>
        <v>0</v>
      </c>
      <c r="O181" s="50">
        <f t="shared" ref="O181:P196" si="219">N181</f>
        <v>0</v>
      </c>
      <c r="P181" s="50">
        <f t="shared" si="219"/>
        <v>0</v>
      </c>
      <c r="Q181" s="50">
        <f t="shared" si="168"/>
        <v>0</v>
      </c>
      <c r="R181" s="50">
        <f t="shared" si="169"/>
        <v>0</v>
      </c>
      <c r="S181" s="58">
        <f t="shared" si="201"/>
        <v>0</v>
      </c>
      <c r="T181" s="58">
        <f>IF(C181=A_Stammdaten!$B$9,$H181-D_SAV!$U181,HLOOKUP(A_Stammdaten!$B$9-1,$V$4:$AB$304,ROW(C181)-3,FALSE)-$U181)</f>
        <v>0</v>
      </c>
      <c r="U181" s="58">
        <f>HLOOKUP(A_Stammdaten!$B$9,$V$4:$AB$304,ROW(C181)-3,FALSE)</f>
        <v>0</v>
      </c>
      <c r="V181" s="58">
        <f t="shared" si="158"/>
        <v>0</v>
      </c>
      <c r="W181" s="58">
        <f t="shared" si="159"/>
        <v>0</v>
      </c>
      <c r="X181" s="58">
        <f t="shared" si="160"/>
        <v>0</v>
      </c>
      <c r="Y181" s="58">
        <f t="shared" si="161"/>
        <v>0</v>
      </c>
      <c r="Z181" s="58">
        <f t="shared" si="162"/>
        <v>0</v>
      </c>
      <c r="AA181" s="58">
        <f t="shared" si="163"/>
        <v>0</v>
      </c>
      <c r="AB181" s="58">
        <f t="shared" si="164"/>
        <v>0</v>
      </c>
    </row>
    <row r="182" spans="1:28" s="15" customFormat="1" x14ac:dyDescent="0.25">
      <c r="A182" s="56"/>
      <c r="B182" s="45"/>
      <c r="C182" s="126"/>
      <c r="D182" s="47"/>
      <c r="E182" s="47"/>
      <c r="F182" s="47"/>
      <c r="G182" s="47"/>
      <c r="H182" s="60">
        <f t="shared" si="165"/>
        <v>0</v>
      </c>
      <c r="I182" s="45"/>
      <c r="J182" s="59">
        <f>IF(ISBLANK($B182),0,VLOOKUP($B182,Listen!$A$2:$C$44,2,FALSE))</f>
        <v>0</v>
      </c>
      <c r="K182" s="59">
        <f>IF(ISBLANK($B182),0,VLOOKUP($B182,Listen!$A$2:$C$44,3,FALSE))</f>
        <v>0</v>
      </c>
      <c r="L182" s="50">
        <f t="shared" si="166"/>
        <v>0</v>
      </c>
      <c r="M182" s="50">
        <f t="shared" si="184"/>
        <v>0</v>
      </c>
      <c r="N182" s="50">
        <f t="shared" si="185"/>
        <v>0</v>
      </c>
      <c r="O182" s="50">
        <f t="shared" ref="O182" si="220">N182</f>
        <v>0</v>
      </c>
      <c r="P182" s="50">
        <f t="shared" si="219"/>
        <v>0</v>
      </c>
      <c r="Q182" s="50">
        <f t="shared" si="168"/>
        <v>0</v>
      </c>
      <c r="R182" s="50">
        <f t="shared" si="169"/>
        <v>0</v>
      </c>
      <c r="S182" s="58">
        <f t="shared" si="201"/>
        <v>0</v>
      </c>
      <c r="T182" s="58">
        <f>IF(C182=A_Stammdaten!$B$9,$H182-D_SAV!$U182,HLOOKUP(A_Stammdaten!$B$9-1,$V$4:$AB$304,ROW(C182)-3,FALSE)-$U182)</f>
        <v>0</v>
      </c>
      <c r="U182" s="58">
        <f>HLOOKUP(A_Stammdaten!$B$9,$V$4:$AB$304,ROW(C182)-3,FALSE)</f>
        <v>0</v>
      </c>
      <c r="V182" s="58">
        <f t="shared" si="158"/>
        <v>0</v>
      </c>
      <c r="W182" s="58">
        <f t="shared" si="159"/>
        <v>0</v>
      </c>
      <c r="X182" s="58">
        <f t="shared" si="160"/>
        <v>0</v>
      </c>
      <c r="Y182" s="58">
        <f t="shared" si="161"/>
        <v>0</v>
      </c>
      <c r="Z182" s="58">
        <f t="shared" si="162"/>
        <v>0</v>
      </c>
      <c r="AA182" s="58">
        <f t="shared" si="163"/>
        <v>0</v>
      </c>
      <c r="AB182" s="58">
        <f t="shared" si="164"/>
        <v>0</v>
      </c>
    </row>
    <row r="183" spans="1:28" s="15" customFormat="1" x14ac:dyDescent="0.25">
      <c r="A183" s="56"/>
      <c r="B183" s="45"/>
      <c r="C183" s="126"/>
      <c r="D183" s="47"/>
      <c r="E183" s="47"/>
      <c r="F183" s="47"/>
      <c r="G183" s="47"/>
      <c r="H183" s="60">
        <f t="shared" si="165"/>
        <v>0</v>
      </c>
      <c r="I183" s="45"/>
      <c r="J183" s="59">
        <f>IF(ISBLANK($B183),0,VLOOKUP($B183,Listen!$A$2:$C$44,2,FALSE))</f>
        <v>0</v>
      </c>
      <c r="K183" s="59">
        <f>IF(ISBLANK($B183),0,VLOOKUP($B183,Listen!$A$2:$C$44,3,FALSE))</f>
        <v>0</v>
      </c>
      <c r="L183" s="50">
        <f t="shared" si="166"/>
        <v>0</v>
      </c>
      <c r="M183" s="50">
        <f t="shared" si="184"/>
        <v>0</v>
      </c>
      <c r="N183" s="50">
        <f t="shared" si="185"/>
        <v>0</v>
      </c>
      <c r="O183" s="50">
        <f t="shared" ref="O183" si="221">N183</f>
        <v>0</v>
      </c>
      <c r="P183" s="50">
        <f t="shared" si="219"/>
        <v>0</v>
      </c>
      <c r="Q183" s="50">
        <f t="shared" si="168"/>
        <v>0</v>
      </c>
      <c r="R183" s="50">
        <f t="shared" si="169"/>
        <v>0</v>
      </c>
      <c r="S183" s="58">
        <f t="shared" si="201"/>
        <v>0</v>
      </c>
      <c r="T183" s="58">
        <f>IF(C183=A_Stammdaten!$B$9,$H183-D_SAV!$U183,HLOOKUP(A_Stammdaten!$B$9-1,$V$4:$AB$304,ROW(C183)-3,FALSE)-$U183)</f>
        <v>0</v>
      </c>
      <c r="U183" s="58">
        <f>HLOOKUP(A_Stammdaten!$B$9,$V$4:$AB$304,ROW(C183)-3,FALSE)</f>
        <v>0</v>
      </c>
      <c r="V183" s="58">
        <f t="shared" si="158"/>
        <v>0</v>
      </c>
      <c r="W183" s="58">
        <f t="shared" si="159"/>
        <v>0</v>
      </c>
      <c r="X183" s="58">
        <f t="shared" si="160"/>
        <v>0</v>
      </c>
      <c r="Y183" s="58">
        <f t="shared" si="161"/>
        <v>0</v>
      </c>
      <c r="Z183" s="58">
        <f t="shared" si="162"/>
        <v>0</v>
      </c>
      <c r="AA183" s="58">
        <f t="shared" si="163"/>
        <v>0</v>
      </c>
      <c r="AB183" s="58">
        <f t="shared" si="164"/>
        <v>0</v>
      </c>
    </row>
    <row r="184" spans="1:28" s="15" customFormat="1" x14ac:dyDescent="0.25">
      <c r="A184" s="56"/>
      <c r="B184" s="45"/>
      <c r="C184" s="126"/>
      <c r="D184" s="47"/>
      <c r="E184" s="47"/>
      <c r="F184" s="47"/>
      <c r="G184" s="47"/>
      <c r="H184" s="60">
        <f t="shared" si="165"/>
        <v>0</v>
      </c>
      <c r="I184" s="45"/>
      <c r="J184" s="59">
        <f>IF(ISBLANK($B184),0,VLOOKUP($B184,Listen!$A$2:$C$44,2,FALSE))</f>
        <v>0</v>
      </c>
      <c r="K184" s="59">
        <f>IF(ISBLANK($B184),0,VLOOKUP($B184,Listen!$A$2:$C$44,3,FALSE))</f>
        <v>0</v>
      </c>
      <c r="L184" s="50">
        <f t="shared" si="166"/>
        <v>0</v>
      </c>
      <c r="M184" s="50">
        <f t="shared" si="184"/>
        <v>0</v>
      </c>
      <c r="N184" s="50">
        <f t="shared" si="185"/>
        <v>0</v>
      </c>
      <c r="O184" s="50">
        <f t="shared" ref="O184" si="222">N184</f>
        <v>0</v>
      </c>
      <c r="P184" s="50">
        <f t="shared" si="219"/>
        <v>0</v>
      </c>
      <c r="Q184" s="50">
        <f t="shared" si="168"/>
        <v>0</v>
      </c>
      <c r="R184" s="50">
        <f t="shared" si="169"/>
        <v>0</v>
      </c>
      <c r="S184" s="58">
        <f t="shared" si="201"/>
        <v>0</v>
      </c>
      <c r="T184" s="58">
        <f>IF(C184=A_Stammdaten!$B$9,$H184-D_SAV!$U184,HLOOKUP(A_Stammdaten!$B$9-1,$V$4:$AB$304,ROW(C184)-3,FALSE)-$U184)</f>
        <v>0</v>
      </c>
      <c r="U184" s="58">
        <f>HLOOKUP(A_Stammdaten!$B$9,$V$4:$AB$304,ROW(C184)-3,FALSE)</f>
        <v>0</v>
      </c>
      <c r="V184" s="58">
        <f t="shared" si="158"/>
        <v>0</v>
      </c>
      <c r="W184" s="58">
        <f t="shared" si="159"/>
        <v>0</v>
      </c>
      <c r="X184" s="58">
        <f t="shared" si="160"/>
        <v>0</v>
      </c>
      <c r="Y184" s="58">
        <f t="shared" si="161"/>
        <v>0</v>
      </c>
      <c r="Z184" s="58">
        <f t="shared" si="162"/>
        <v>0</v>
      </c>
      <c r="AA184" s="58">
        <f t="shared" si="163"/>
        <v>0</v>
      </c>
      <c r="AB184" s="58">
        <f t="shared" si="164"/>
        <v>0</v>
      </c>
    </row>
    <row r="185" spans="1:28" s="15" customFormat="1" x14ac:dyDescent="0.25">
      <c r="A185" s="56"/>
      <c r="B185" s="45"/>
      <c r="C185" s="126"/>
      <c r="D185" s="47"/>
      <c r="E185" s="47"/>
      <c r="F185" s="47"/>
      <c r="G185" s="47"/>
      <c r="H185" s="60">
        <f t="shared" si="165"/>
        <v>0</v>
      </c>
      <c r="I185" s="45"/>
      <c r="J185" s="59">
        <f>IF(ISBLANK($B185),0,VLOOKUP($B185,Listen!$A$2:$C$44,2,FALSE))</f>
        <v>0</v>
      </c>
      <c r="K185" s="59">
        <f>IF(ISBLANK($B185),0,VLOOKUP($B185,Listen!$A$2:$C$44,3,FALSE))</f>
        <v>0</v>
      </c>
      <c r="L185" s="50">
        <f t="shared" si="166"/>
        <v>0</v>
      </c>
      <c r="M185" s="50">
        <f t="shared" si="184"/>
        <v>0</v>
      </c>
      <c r="N185" s="50">
        <f t="shared" si="185"/>
        <v>0</v>
      </c>
      <c r="O185" s="50">
        <f t="shared" ref="O185" si="223">N185</f>
        <v>0</v>
      </c>
      <c r="P185" s="50">
        <f t="shared" si="219"/>
        <v>0</v>
      </c>
      <c r="Q185" s="50">
        <f t="shared" si="168"/>
        <v>0</v>
      </c>
      <c r="R185" s="50">
        <f t="shared" si="169"/>
        <v>0</v>
      </c>
      <c r="S185" s="58">
        <f t="shared" si="201"/>
        <v>0</v>
      </c>
      <c r="T185" s="58">
        <f>IF(C185=A_Stammdaten!$B$9,$H185-D_SAV!$U185,HLOOKUP(A_Stammdaten!$B$9-1,$V$4:$AB$304,ROW(C185)-3,FALSE)-$U185)</f>
        <v>0</v>
      </c>
      <c r="U185" s="58">
        <f>HLOOKUP(A_Stammdaten!$B$9,$V$4:$AB$304,ROW(C185)-3,FALSE)</f>
        <v>0</v>
      </c>
      <c r="V185" s="58">
        <f t="shared" si="158"/>
        <v>0</v>
      </c>
      <c r="W185" s="58">
        <f t="shared" si="159"/>
        <v>0</v>
      </c>
      <c r="X185" s="58">
        <f t="shared" si="160"/>
        <v>0</v>
      </c>
      <c r="Y185" s="58">
        <f t="shared" si="161"/>
        <v>0</v>
      </c>
      <c r="Z185" s="58">
        <f t="shared" si="162"/>
        <v>0</v>
      </c>
      <c r="AA185" s="58">
        <f t="shared" si="163"/>
        <v>0</v>
      </c>
      <c r="AB185" s="58">
        <f t="shared" si="164"/>
        <v>0</v>
      </c>
    </row>
    <row r="186" spans="1:28" s="15" customFormat="1" x14ac:dyDescent="0.25">
      <c r="A186" s="56"/>
      <c r="B186" s="45"/>
      <c r="C186" s="126"/>
      <c r="D186" s="47"/>
      <c r="E186" s="47"/>
      <c r="F186" s="47"/>
      <c r="G186" s="47"/>
      <c r="H186" s="60">
        <f t="shared" si="165"/>
        <v>0</v>
      </c>
      <c r="I186" s="45"/>
      <c r="J186" s="59">
        <f>IF(ISBLANK($B186),0,VLOOKUP($B186,Listen!$A$2:$C$44,2,FALSE))</f>
        <v>0</v>
      </c>
      <c r="K186" s="59">
        <f>IF(ISBLANK($B186),0,VLOOKUP($B186,Listen!$A$2:$C$44,3,FALSE))</f>
        <v>0</v>
      </c>
      <c r="L186" s="50">
        <f t="shared" si="166"/>
        <v>0</v>
      </c>
      <c r="M186" s="50">
        <f t="shared" si="184"/>
        <v>0</v>
      </c>
      <c r="N186" s="50">
        <f t="shared" si="185"/>
        <v>0</v>
      </c>
      <c r="O186" s="50">
        <f t="shared" ref="O186" si="224">N186</f>
        <v>0</v>
      </c>
      <c r="P186" s="50">
        <f t="shared" si="219"/>
        <v>0</v>
      </c>
      <c r="Q186" s="50">
        <f t="shared" si="168"/>
        <v>0</v>
      </c>
      <c r="R186" s="50">
        <f t="shared" si="169"/>
        <v>0</v>
      </c>
      <c r="S186" s="58">
        <f t="shared" si="201"/>
        <v>0</v>
      </c>
      <c r="T186" s="58">
        <f>IF(C186=A_Stammdaten!$B$9,$H186-D_SAV!$U186,HLOOKUP(A_Stammdaten!$B$9-1,$V$4:$AB$304,ROW(C186)-3,FALSE)-$U186)</f>
        <v>0</v>
      </c>
      <c r="U186" s="58">
        <f>HLOOKUP(A_Stammdaten!$B$9,$V$4:$AB$304,ROW(C186)-3,FALSE)</f>
        <v>0</v>
      </c>
      <c r="V186" s="58">
        <f t="shared" si="158"/>
        <v>0</v>
      </c>
      <c r="W186" s="58">
        <f t="shared" si="159"/>
        <v>0</v>
      </c>
      <c r="X186" s="58">
        <f t="shared" si="160"/>
        <v>0</v>
      </c>
      <c r="Y186" s="58">
        <f t="shared" si="161"/>
        <v>0</v>
      </c>
      <c r="Z186" s="58">
        <f t="shared" si="162"/>
        <v>0</v>
      </c>
      <c r="AA186" s="58">
        <f t="shared" si="163"/>
        <v>0</v>
      </c>
      <c r="AB186" s="58">
        <f t="shared" si="164"/>
        <v>0</v>
      </c>
    </row>
    <row r="187" spans="1:28" s="15" customFormat="1" x14ac:dyDescent="0.25">
      <c r="A187" s="56"/>
      <c r="B187" s="45"/>
      <c r="C187" s="126"/>
      <c r="D187" s="47"/>
      <c r="E187" s="47"/>
      <c r="F187" s="47"/>
      <c r="G187" s="47"/>
      <c r="H187" s="60">
        <f t="shared" si="165"/>
        <v>0</v>
      </c>
      <c r="I187" s="45"/>
      <c r="J187" s="59">
        <f>IF(ISBLANK($B187),0,VLOOKUP($B187,Listen!$A$2:$C$44,2,FALSE))</f>
        <v>0</v>
      </c>
      <c r="K187" s="59">
        <f>IF(ISBLANK($B187),0,VLOOKUP($B187,Listen!$A$2:$C$44,3,FALSE))</f>
        <v>0</v>
      </c>
      <c r="L187" s="50">
        <f t="shared" si="166"/>
        <v>0</v>
      </c>
      <c r="M187" s="50">
        <f t="shared" si="184"/>
        <v>0</v>
      </c>
      <c r="N187" s="50">
        <f t="shared" si="185"/>
        <v>0</v>
      </c>
      <c r="O187" s="50">
        <f t="shared" ref="O187" si="225">N187</f>
        <v>0</v>
      </c>
      <c r="P187" s="50">
        <f t="shared" si="219"/>
        <v>0</v>
      </c>
      <c r="Q187" s="50">
        <f t="shared" si="168"/>
        <v>0</v>
      </c>
      <c r="R187" s="50">
        <f t="shared" si="169"/>
        <v>0</v>
      </c>
      <c r="S187" s="58">
        <f t="shared" si="201"/>
        <v>0</v>
      </c>
      <c r="T187" s="58">
        <f>IF(C187=A_Stammdaten!$B$9,$H187-D_SAV!$U187,HLOOKUP(A_Stammdaten!$B$9-1,$V$4:$AB$304,ROW(C187)-3,FALSE)-$U187)</f>
        <v>0</v>
      </c>
      <c r="U187" s="58">
        <f>HLOOKUP(A_Stammdaten!$B$9,$V$4:$AB$304,ROW(C187)-3,FALSE)</f>
        <v>0</v>
      </c>
      <c r="V187" s="58">
        <f t="shared" si="158"/>
        <v>0</v>
      </c>
      <c r="W187" s="58">
        <f t="shared" si="159"/>
        <v>0</v>
      </c>
      <c r="X187" s="58">
        <f t="shared" si="160"/>
        <v>0</v>
      </c>
      <c r="Y187" s="58">
        <f t="shared" si="161"/>
        <v>0</v>
      </c>
      <c r="Z187" s="58">
        <f t="shared" si="162"/>
        <v>0</v>
      </c>
      <c r="AA187" s="58">
        <f t="shared" si="163"/>
        <v>0</v>
      </c>
      <c r="AB187" s="58">
        <f t="shared" si="164"/>
        <v>0</v>
      </c>
    </row>
    <row r="188" spans="1:28" s="15" customFormat="1" x14ac:dyDescent="0.25">
      <c r="A188" s="56"/>
      <c r="B188" s="45"/>
      <c r="C188" s="126"/>
      <c r="D188" s="47"/>
      <c r="E188" s="47"/>
      <c r="F188" s="47"/>
      <c r="G188" s="47"/>
      <c r="H188" s="60">
        <f t="shared" si="165"/>
        <v>0</v>
      </c>
      <c r="I188" s="45"/>
      <c r="J188" s="59">
        <f>IF(ISBLANK($B188),0,VLOOKUP($B188,Listen!$A$2:$C$44,2,FALSE))</f>
        <v>0</v>
      </c>
      <c r="K188" s="59">
        <f>IF(ISBLANK($B188),0,VLOOKUP($B188,Listen!$A$2:$C$44,3,FALSE))</f>
        <v>0</v>
      </c>
      <c r="L188" s="50">
        <f t="shared" si="166"/>
        <v>0</v>
      </c>
      <c r="M188" s="50">
        <f t="shared" si="184"/>
        <v>0</v>
      </c>
      <c r="N188" s="50">
        <f t="shared" si="185"/>
        <v>0</v>
      </c>
      <c r="O188" s="50">
        <f t="shared" ref="O188" si="226">N188</f>
        <v>0</v>
      </c>
      <c r="P188" s="50">
        <f t="shared" si="219"/>
        <v>0</v>
      </c>
      <c r="Q188" s="50">
        <f t="shared" si="168"/>
        <v>0</v>
      </c>
      <c r="R188" s="50">
        <f t="shared" si="169"/>
        <v>0</v>
      </c>
      <c r="S188" s="58">
        <f t="shared" si="201"/>
        <v>0</v>
      </c>
      <c r="T188" s="58">
        <f>IF(C188=A_Stammdaten!$B$9,$H188-D_SAV!$U188,HLOOKUP(A_Stammdaten!$B$9-1,$V$4:$AB$304,ROW(C188)-3,FALSE)-$U188)</f>
        <v>0</v>
      </c>
      <c r="U188" s="58">
        <f>HLOOKUP(A_Stammdaten!$B$9,$V$4:$AB$304,ROW(C188)-3,FALSE)</f>
        <v>0</v>
      </c>
      <c r="V188" s="58">
        <f t="shared" si="158"/>
        <v>0</v>
      </c>
      <c r="W188" s="58">
        <f t="shared" si="159"/>
        <v>0</v>
      </c>
      <c r="X188" s="58">
        <f t="shared" si="160"/>
        <v>0</v>
      </c>
      <c r="Y188" s="58">
        <f t="shared" si="161"/>
        <v>0</v>
      </c>
      <c r="Z188" s="58">
        <f t="shared" si="162"/>
        <v>0</v>
      </c>
      <c r="AA188" s="58">
        <f t="shared" si="163"/>
        <v>0</v>
      </c>
      <c r="AB188" s="58">
        <f t="shared" si="164"/>
        <v>0</v>
      </c>
    </row>
    <row r="189" spans="1:28" x14ac:dyDescent="0.25">
      <c r="A189" s="56"/>
      <c r="B189" s="45"/>
      <c r="C189" s="126"/>
      <c r="D189" s="47"/>
      <c r="E189" s="47"/>
      <c r="F189" s="47"/>
      <c r="G189" s="47"/>
      <c r="H189" s="60">
        <f t="shared" si="165"/>
        <v>0</v>
      </c>
      <c r="I189" s="45"/>
      <c r="J189" s="59">
        <f>IF(ISBLANK($B189),0,VLOOKUP($B189,Listen!$A$2:$C$44,2,FALSE))</f>
        <v>0</v>
      </c>
      <c r="K189" s="59">
        <f>IF(ISBLANK($B189),0,VLOOKUP($B189,Listen!$A$2:$C$44,3,FALSE))</f>
        <v>0</v>
      </c>
      <c r="L189" s="50">
        <f t="shared" si="166"/>
        <v>0</v>
      </c>
      <c r="M189" s="50">
        <f t="shared" si="184"/>
        <v>0</v>
      </c>
      <c r="N189" s="50">
        <f t="shared" si="185"/>
        <v>0</v>
      </c>
      <c r="O189" s="50">
        <f t="shared" ref="O189" si="227">N189</f>
        <v>0</v>
      </c>
      <c r="P189" s="50">
        <f t="shared" si="219"/>
        <v>0</v>
      </c>
      <c r="Q189" s="50">
        <f t="shared" si="168"/>
        <v>0</v>
      </c>
      <c r="R189" s="50">
        <f t="shared" si="169"/>
        <v>0</v>
      </c>
      <c r="S189" s="58">
        <f t="shared" si="201"/>
        <v>0</v>
      </c>
      <c r="T189" s="58">
        <f>IF(C189=A_Stammdaten!$B$9,$H189-D_SAV!$U189,HLOOKUP(A_Stammdaten!$B$9-1,$V$4:$AB$304,ROW(C189)-3,FALSE)-$U189)</f>
        <v>0</v>
      </c>
      <c r="U189" s="58">
        <f>HLOOKUP(A_Stammdaten!$B$9,$V$4:$AB$304,ROW(C189)-3,FALSE)</f>
        <v>0</v>
      </c>
      <c r="V189" s="58">
        <f t="shared" si="158"/>
        <v>0</v>
      </c>
      <c r="W189" s="58">
        <f t="shared" si="159"/>
        <v>0</v>
      </c>
      <c r="X189" s="58">
        <f t="shared" si="160"/>
        <v>0</v>
      </c>
      <c r="Y189" s="58">
        <f t="shared" si="161"/>
        <v>0</v>
      </c>
      <c r="Z189" s="58">
        <f t="shared" si="162"/>
        <v>0</v>
      </c>
      <c r="AA189" s="58">
        <f t="shared" si="163"/>
        <v>0</v>
      </c>
      <c r="AB189" s="58">
        <f t="shared" si="164"/>
        <v>0</v>
      </c>
    </row>
    <row r="190" spans="1:28" x14ac:dyDescent="0.25">
      <c r="A190" s="56"/>
      <c r="B190" s="45"/>
      <c r="C190" s="126"/>
      <c r="D190" s="47"/>
      <c r="E190" s="47"/>
      <c r="F190" s="47"/>
      <c r="G190" s="47"/>
      <c r="H190" s="60">
        <f t="shared" si="165"/>
        <v>0</v>
      </c>
      <c r="I190" s="45"/>
      <c r="J190" s="59">
        <f>IF(ISBLANK($B190),0,VLOOKUP($B190,Listen!$A$2:$C$44,2,FALSE))</f>
        <v>0</v>
      </c>
      <c r="K190" s="59">
        <f>IF(ISBLANK($B190),0,VLOOKUP($B190,Listen!$A$2:$C$44,3,FALSE))</f>
        <v>0</v>
      </c>
      <c r="L190" s="50">
        <f t="shared" si="166"/>
        <v>0</v>
      </c>
      <c r="M190" s="50">
        <f t="shared" si="184"/>
        <v>0</v>
      </c>
      <c r="N190" s="50">
        <f t="shared" si="185"/>
        <v>0</v>
      </c>
      <c r="O190" s="50">
        <f t="shared" ref="O190" si="228">N190</f>
        <v>0</v>
      </c>
      <c r="P190" s="50">
        <f t="shared" si="219"/>
        <v>0</v>
      </c>
      <c r="Q190" s="50">
        <f t="shared" si="168"/>
        <v>0</v>
      </c>
      <c r="R190" s="50">
        <f t="shared" si="169"/>
        <v>0</v>
      </c>
      <c r="S190" s="58">
        <f t="shared" si="201"/>
        <v>0</v>
      </c>
      <c r="T190" s="58">
        <f>IF(C190=A_Stammdaten!$B$9,$H190-D_SAV!$U190,HLOOKUP(A_Stammdaten!$B$9-1,$V$4:$AB$304,ROW(C190)-3,FALSE)-$U190)</f>
        <v>0</v>
      </c>
      <c r="U190" s="58">
        <f>HLOOKUP(A_Stammdaten!$B$9,$V$4:$AB$304,ROW(C190)-3,FALSE)</f>
        <v>0</v>
      </c>
      <c r="V190" s="58">
        <f t="shared" si="158"/>
        <v>0</v>
      </c>
      <c r="W190" s="58">
        <f t="shared" si="159"/>
        <v>0</v>
      </c>
      <c r="X190" s="58">
        <f t="shared" si="160"/>
        <v>0</v>
      </c>
      <c r="Y190" s="58">
        <f t="shared" si="161"/>
        <v>0</v>
      </c>
      <c r="Z190" s="58">
        <f t="shared" si="162"/>
        <v>0</v>
      </c>
      <c r="AA190" s="58">
        <f t="shared" si="163"/>
        <v>0</v>
      </c>
      <c r="AB190" s="58">
        <f t="shared" si="164"/>
        <v>0</v>
      </c>
    </row>
    <row r="191" spans="1:28" x14ac:dyDescent="0.25">
      <c r="A191" s="56"/>
      <c r="B191" s="45"/>
      <c r="C191" s="126"/>
      <c r="D191" s="47"/>
      <c r="E191" s="47"/>
      <c r="F191" s="47"/>
      <c r="G191" s="47"/>
      <c r="H191" s="60">
        <f t="shared" si="165"/>
        <v>0</v>
      </c>
      <c r="I191" s="45"/>
      <c r="J191" s="59">
        <f>IF(ISBLANK($B191),0,VLOOKUP($B191,Listen!$A$2:$C$44,2,FALSE))</f>
        <v>0</v>
      </c>
      <c r="K191" s="59">
        <f>IF(ISBLANK($B191),0,VLOOKUP($B191,Listen!$A$2:$C$44,3,FALSE))</f>
        <v>0</v>
      </c>
      <c r="L191" s="50">
        <f t="shared" si="166"/>
        <v>0</v>
      </c>
      <c r="M191" s="50">
        <f t="shared" si="184"/>
        <v>0</v>
      </c>
      <c r="N191" s="50">
        <f t="shared" si="185"/>
        <v>0</v>
      </c>
      <c r="O191" s="50">
        <f t="shared" ref="O191" si="229">N191</f>
        <v>0</v>
      </c>
      <c r="P191" s="50">
        <f t="shared" si="219"/>
        <v>0</v>
      </c>
      <c r="Q191" s="50">
        <f t="shared" si="168"/>
        <v>0</v>
      </c>
      <c r="R191" s="50">
        <f t="shared" si="169"/>
        <v>0</v>
      </c>
      <c r="S191" s="58">
        <f t="shared" si="201"/>
        <v>0</v>
      </c>
      <c r="T191" s="58">
        <f>IF(C191=A_Stammdaten!$B$9,$H191-D_SAV!$U191,HLOOKUP(A_Stammdaten!$B$9-1,$V$4:$AB$304,ROW(C191)-3,FALSE)-$U191)</f>
        <v>0</v>
      </c>
      <c r="U191" s="58">
        <f>HLOOKUP(A_Stammdaten!$B$9,$V$4:$AB$304,ROW(C191)-3,FALSE)</f>
        <v>0</v>
      </c>
      <c r="V191" s="58">
        <f t="shared" si="158"/>
        <v>0</v>
      </c>
      <c r="W191" s="58">
        <f t="shared" si="159"/>
        <v>0</v>
      </c>
      <c r="X191" s="58">
        <f t="shared" si="160"/>
        <v>0</v>
      </c>
      <c r="Y191" s="58">
        <f t="shared" si="161"/>
        <v>0</v>
      </c>
      <c r="Z191" s="58">
        <f t="shared" si="162"/>
        <v>0</v>
      </c>
      <c r="AA191" s="58">
        <f t="shared" si="163"/>
        <v>0</v>
      </c>
      <c r="AB191" s="58">
        <f t="shared" si="164"/>
        <v>0</v>
      </c>
    </row>
    <row r="192" spans="1:28" x14ac:dyDescent="0.25">
      <c r="A192" s="56"/>
      <c r="B192" s="45"/>
      <c r="C192" s="126"/>
      <c r="D192" s="47"/>
      <c r="E192" s="47"/>
      <c r="F192" s="47"/>
      <c r="G192" s="47"/>
      <c r="H192" s="60">
        <f t="shared" si="165"/>
        <v>0</v>
      </c>
      <c r="I192" s="45"/>
      <c r="J192" s="59">
        <f>IF(ISBLANK($B192),0,VLOOKUP($B192,Listen!$A$2:$C$44,2,FALSE))</f>
        <v>0</v>
      </c>
      <c r="K192" s="59">
        <f>IF(ISBLANK($B192),0,VLOOKUP($B192,Listen!$A$2:$C$44,3,FALSE))</f>
        <v>0</v>
      </c>
      <c r="L192" s="50">
        <f t="shared" si="166"/>
        <v>0</v>
      </c>
      <c r="M192" s="50">
        <f t="shared" si="184"/>
        <v>0</v>
      </c>
      <c r="N192" s="50">
        <f t="shared" si="185"/>
        <v>0</v>
      </c>
      <c r="O192" s="50">
        <f t="shared" ref="O192" si="230">N192</f>
        <v>0</v>
      </c>
      <c r="P192" s="50">
        <f t="shared" si="219"/>
        <v>0</v>
      </c>
      <c r="Q192" s="50">
        <f t="shared" si="168"/>
        <v>0</v>
      </c>
      <c r="R192" s="50">
        <f t="shared" si="169"/>
        <v>0</v>
      </c>
      <c r="S192" s="58">
        <f t="shared" si="201"/>
        <v>0</v>
      </c>
      <c r="T192" s="58">
        <f>IF(C192=A_Stammdaten!$B$9,$H192-D_SAV!$U192,HLOOKUP(A_Stammdaten!$B$9-1,$V$4:$AB$304,ROW(C192)-3,FALSE)-$U192)</f>
        <v>0</v>
      </c>
      <c r="U192" s="58">
        <f>HLOOKUP(A_Stammdaten!$B$9,$V$4:$AB$304,ROW(C192)-3,FALSE)</f>
        <v>0</v>
      </c>
      <c r="V192" s="58">
        <f t="shared" si="158"/>
        <v>0</v>
      </c>
      <c r="W192" s="58">
        <f t="shared" si="159"/>
        <v>0</v>
      </c>
      <c r="X192" s="58">
        <f t="shared" si="160"/>
        <v>0</v>
      </c>
      <c r="Y192" s="58">
        <f t="shared" si="161"/>
        <v>0</v>
      </c>
      <c r="Z192" s="58">
        <f t="shared" si="162"/>
        <v>0</v>
      </c>
      <c r="AA192" s="58">
        <f t="shared" si="163"/>
        <v>0</v>
      </c>
      <c r="AB192" s="58">
        <f t="shared" si="164"/>
        <v>0</v>
      </c>
    </row>
    <row r="193" spans="1:28" x14ac:dyDescent="0.25">
      <c r="A193" s="56"/>
      <c r="B193" s="45"/>
      <c r="C193" s="126"/>
      <c r="D193" s="47"/>
      <c r="E193" s="47"/>
      <c r="F193" s="47"/>
      <c r="G193" s="47"/>
      <c r="H193" s="60">
        <f t="shared" si="165"/>
        <v>0</v>
      </c>
      <c r="I193" s="45"/>
      <c r="J193" s="59">
        <f>IF(ISBLANK($B193),0,VLOOKUP($B193,Listen!$A$2:$C$44,2,FALSE))</f>
        <v>0</v>
      </c>
      <c r="K193" s="59">
        <f>IF(ISBLANK($B193),0,VLOOKUP($B193,Listen!$A$2:$C$44,3,FALSE))</f>
        <v>0</v>
      </c>
      <c r="L193" s="50">
        <f t="shared" si="166"/>
        <v>0</v>
      </c>
      <c r="M193" s="50">
        <f t="shared" si="184"/>
        <v>0</v>
      </c>
      <c r="N193" s="50">
        <f t="shared" si="185"/>
        <v>0</v>
      </c>
      <c r="O193" s="50">
        <f t="shared" ref="O193" si="231">N193</f>
        <v>0</v>
      </c>
      <c r="P193" s="50">
        <f t="shared" si="219"/>
        <v>0</v>
      </c>
      <c r="Q193" s="50">
        <f t="shared" si="168"/>
        <v>0</v>
      </c>
      <c r="R193" s="50">
        <f t="shared" si="169"/>
        <v>0</v>
      </c>
      <c r="S193" s="58">
        <f t="shared" si="201"/>
        <v>0</v>
      </c>
      <c r="T193" s="58">
        <f>IF(C193=A_Stammdaten!$B$9,$H193-D_SAV!$U193,HLOOKUP(A_Stammdaten!$B$9-1,$V$4:$AB$304,ROW(C193)-3,FALSE)-$U193)</f>
        <v>0</v>
      </c>
      <c r="U193" s="58">
        <f>HLOOKUP(A_Stammdaten!$B$9,$V$4:$AB$304,ROW(C193)-3,FALSE)</f>
        <v>0</v>
      </c>
      <c r="V193" s="58">
        <f t="shared" si="158"/>
        <v>0</v>
      </c>
      <c r="W193" s="58">
        <f t="shared" si="159"/>
        <v>0</v>
      </c>
      <c r="X193" s="58">
        <f t="shared" si="160"/>
        <v>0</v>
      </c>
      <c r="Y193" s="58">
        <f t="shared" si="161"/>
        <v>0</v>
      </c>
      <c r="Z193" s="58">
        <f t="shared" si="162"/>
        <v>0</v>
      </c>
      <c r="AA193" s="58">
        <f t="shared" si="163"/>
        <v>0</v>
      </c>
      <c r="AB193" s="58">
        <f t="shared" si="164"/>
        <v>0</v>
      </c>
    </row>
    <row r="194" spans="1:28" x14ac:dyDescent="0.25">
      <c r="A194" s="56"/>
      <c r="B194" s="45"/>
      <c r="C194" s="126"/>
      <c r="D194" s="47"/>
      <c r="E194" s="47"/>
      <c r="F194" s="47"/>
      <c r="G194" s="47"/>
      <c r="H194" s="60">
        <f t="shared" si="165"/>
        <v>0</v>
      </c>
      <c r="I194" s="45"/>
      <c r="J194" s="59">
        <f>IF(ISBLANK($B194),0,VLOOKUP($B194,Listen!$A$2:$C$44,2,FALSE))</f>
        <v>0</v>
      </c>
      <c r="K194" s="59">
        <f>IF(ISBLANK($B194),0,VLOOKUP($B194,Listen!$A$2:$C$44,3,FALSE))</f>
        <v>0</v>
      </c>
      <c r="L194" s="50">
        <f t="shared" si="166"/>
        <v>0</v>
      </c>
      <c r="M194" s="50">
        <f t="shared" si="184"/>
        <v>0</v>
      </c>
      <c r="N194" s="50">
        <f t="shared" si="185"/>
        <v>0</v>
      </c>
      <c r="O194" s="50">
        <f t="shared" ref="O194" si="232">N194</f>
        <v>0</v>
      </c>
      <c r="P194" s="50">
        <f t="shared" si="219"/>
        <v>0</v>
      </c>
      <c r="Q194" s="50">
        <f t="shared" si="168"/>
        <v>0</v>
      </c>
      <c r="R194" s="50">
        <f t="shared" si="169"/>
        <v>0</v>
      </c>
      <c r="S194" s="58">
        <f t="shared" si="201"/>
        <v>0</v>
      </c>
      <c r="T194" s="58">
        <f>IF(C194=A_Stammdaten!$B$9,$H194-D_SAV!$U194,HLOOKUP(A_Stammdaten!$B$9-1,$V$4:$AB$304,ROW(C194)-3,FALSE)-$U194)</f>
        <v>0</v>
      </c>
      <c r="U194" s="58">
        <f>HLOOKUP(A_Stammdaten!$B$9,$V$4:$AB$304,ROW(C194)-3,FALSE)</f>
        <v>0</v>
      </c>
      <c r="V194" s="58">
        <f t="shared" si="158"/>
        <v>0</v>
      </c>
      <c r="W194" s="58">
        <f t="shared" si="159"/>
        <v>0</v>
      </c>
      <c r="X194" s="58">
        <f t="shared" si="160"/>
        <v>0</v>
      </c>
      <c r="Y194" s="58">
        <f t="shared" si="161"/>
        <v>0</v>
      </c>
      <c r="Z194" s="58">
        <f t="shared" si="162"/>
        <v>0</v>
      </c>
      <c r="AA194" s="58">
        <f t="shared" si="163"/>
        <v>0</v>
      </c>
      <c r="AB194" s="58">
        <f t="shared" si="164"/>
        <v>0</v>
      </c>
    </row>
    <row r="195" spans="1:28" x14ac:dyDescent="0.25">
      <c r="A195" s="56"/>
      <c r="B195" s="45"/>
      <c r="C195" s="126"/>
      <c r="D195" s="47"/>
      <c r="E195" s="47"/>
      <c r="F195" s="47"/>
      <c r="G195" s="47"/>
      <c r="H195" s="60">
        <f t="shared" si="165"/>
        <v>0</v>
      </c>
      <c r="I195" s="45"/>
      <c r="J195" s="59">
        <f>IF(ISBLANK($B195),0,VLOOKUP($B195,Listen!$A$2:$C$44,2,FALSE))</f>
        <v>0</v>
      </c>
      <c r="K195" s="59">
        <f>IF(ISBLANK($B195),0,VLOOKUP($B195,Listen!$A$2:$C$44,3,FALSE))</f>
        <v>0</v>
      </c>
      <c r="L195" s="50">
        <f t="shared" si="166"/>
        <v>0</v>
      </c>
      <c r="M195" s="50">
        <f t="shared" si="184"/>
        <v>0</v>
      </c>
      <c r="N195" s="50">
        <f t="shared" si="185"/>
        <v>0</v>
      </c>
      <c r="O195" s="50">
        <f t="shared" ref="O195" si="233">N195</f>
        <v>0</v>
      </c>
      <c r="P195" s="50">
        <f t="shared" si="219"/>
        <v>0</v>
      </c>
      <c r="Q195" s="50">
        <f t="shared" si="168"/>
        <v>0</v>
      </c>
      <c r="R195" s="50">
        <f t="shared" si="169"/>
        <v>0</v>
      </c>
      <c r="S195" s="58">
        <f t="shared" si="201"/>
        <v>0</v>
      </c>
      <c r="T195" s="58">
        <f>IF(C195=A_Stammdaten!$B$9,$H195-D_SAV!$U195,HLOOKUP(A_Stammdaten!$B$9-1,$V$4:$AB$304,ROW(C195)-3,FALSE)-$U195)</f>
        <v>0</v>
      </c>
      <c r="U195" s="58">
        <f>HLOOKUP(A_Stammdaten!$B$9,$V$4:$AB$304,ROW(C195)-3,FALSE)</f>
        <v>0</v>
      </c>
      <c r="V195" s="58">
        <f t="shared" si="158"/>
        <v>0</v>
      </c>
      <c r="W195" s="58">
        <f t="shared" si="159"/>
        <v>0</v>
      </c>
      <c r="X195" s="58">
        <f t="shared" si="160"/>
        <v>0</v>
      </c>
      <c r="Y195" s="58">
        <f t="shared" si="161"/>
        <v>0</v>
      </c>
      <c r="Z195" s="58">
        <f t="shared" si="162"/>
        <v>0</v>
      </c>
      <c r="AA195" s="58">
        <f t="shared" si="163"/>
        <v>0</v>
      </c>
      <c r="AB195" s="58">
        <f t="shared" si="164"/>
        <v>0</v>
      </c>
    </row>
    <row r="196" spans="1:28" x14ac:dyDescent="0.25">
      <c r="A196" s="56"/>
      <c r="B196" s="45"/>
      <c r="C196" s="126"/>
      <c r="D196" s="47"/>
      <c r="E196" s="47"/>
      <c r="F196" s="47"/>
      <c r="G196" s="47"/>
      <c r="H196" s="60">
        <f t="shared" si="165"/>
        <v>0</v>
      </c>
      <c r="I196" s="45"/>
      <c r="J196" s="59">
        <f>IF(ISBLANK($B196),0,VLOOKUP($B196,Listen!$A$2:$C$44,2,FALSE))</f>
        <v>0</v>
      </c>
      <c r="K196" s="59">
        <f>IF(ISBLANK($B196),0,VLOOKUP($B196,Listen!$A$2:$C$44,3,FALSE))</f>
        <v>0</v>
      </c>
      <c r="L196" s="50">
        <f t="shared" si="166"/>
        <v>0</v>
      </c>
      <c r="M196" s="50">
        <f t="shared" si="184"/>
        <v>0</v>
      </c>
      <c r="N196" s="50">
        <f t="shared" si="185"/>
        <v>0</v>
      </c>
      <c r="O196" s="50">
        <f t="shared" ref="O196" si="234">N196</f>
        <v>0</v>
      </c>
      <c r="P196" s="50">
        <f t="shared" si="219"/>
        <v>0</v>
      </c>
      <c r="Q196" s="50">
        <f t="shared" si="168"/>
        <v>0</v>
      </c>
      <c r="R196" s="50">
        <f t="shared" si="169"/>
        <v>0</v>
      </c>
      <c r="S196" s="58">
        <f t="shared" si="201"/>
        <v>0</v>
      </c>
      <c r="T196" s="58">
        <f>IF(C196=A_Stammdaten!$B$9,$H196-D_SAV!$U196,HLOOKUP(A_Stammdaten!$B$9-1,$V$4:$AB$304,ROW(C196)-3,FALSE)-$U196)</f>
        <v>0</v>
      </c>
      <c r="U196" s="58">
        <f>HLOOKUP(A_Stammdaten!$B$9,$V$4:$AB$304,ROW(C196)-3,FALSE)</f>
        <v>0</v>
      </c>
      <c r="V196" s="58">
        <f t="shared" si="158"/>
        <v>0</v>
      </c>
      <c r="W196" s="58">
        <f t="shared" si="159"/>
        <v>0</v>
      </c>
      <c r="X196" s="58">
        <f t="shared" si="160"/>
        <v>0</v>
      </c>
      <c r="Y196" s="58">
        <f t="shared" si="161"/>
        <v>0</v>
      </c>
      <c r="Z196" s="58">
        <f t="shared" si="162"/>
        <v>0</v>
      </c>
      <c r="AA196" s="58">
        <f t="shared" si="163"/>
        <v>0</v>
      </c>
      <c r="AB196" s="58">
        <f t="shared" si="164"/>
        <v>0</v>
      </c>
    </row>
    <row r="197" spans="1:28" x14ac:dyDescent="0.25">
      <c r="A197" s="56"/>
      <c r="B197" s="45"/>
      <c r="C197" s="126"/>
      <c r="D197" s="47"/>
      <c r="E197" s="47"/>
      <c r="F197" s="47"/>
      <c r="G197" s="47"/>
      <c r="H197" s="60">
        <f t="shared" si="165"/>
        <v>0</v>
      </c>
      <c r="I197" s="45"/>
      <c r="J197" s="59">
        <f>IF(ISBLANK($B197),0,VLOOKUP($B197,Listen!$A$2:$C$44,2,FALSE))</f>
        <v>0</v>
      </c>
      <c r="K197" s="59">
        <f>IF(ISBLANK($B197),0,VLOOKUP($B197,Listen!$A$2:$C$44,3,FALSE))</f>
        <v>0</v>
      </c>
      <c r="L197" s="50">
        <f t="shared" si="166"/>
        <v>0</v>
      </c>
      <c r="M197" s="50">
        <f t="shared" si="184"/>
        <v>0</v>
      </c>
      <c r="N197" s="50">
        <f t="shared" si="185"/>
        <v>0</v>
      </c>
      <c r="O197" s="50">
        <f t="shared" ref="O197:P212" si="235">N197</f>
        <v>0</v>
      </c>
      <c r="P197" s="50">
        <f t="shared" si="235"/>
        <v>0</v>
      </c>
      <c r="Q197" s="50">
        <f t="shared" si="168"/>
        <v>0</v>
      </c>
      <c r="R197" s="50">
        <f t="shared" si="169"/>
        <v>0</v>
      </c>
      <c r="S197" s="58">
        <f t="shared" si="201"/>
        <v>0</v>
      </c>
      <c r="T197" s="58">
        <f>IF(C197=A_Stammdaten!$B$9,$H197-D_SAV!$U197,HLOOKUP(A_Stammdaten!$B$9-1,$V$4:$AB$304,ROW(C197)-3,FALSE)-$U197)</f>
        <v>0</v>
      </c>
      <c r="U197" s="58">
        <f>HLOOKUP(A_Stammdaten!$B$9,$V$4:$AB$304,ROW(C197)-3,FALSE)</f>
        <v>0</v>
      </c>
      <c r="V197" s="58">
        <f t="shared" ref="V197:V260" si="236">IF(OR($C197=0,$H197=0),0,IF($C197&lt;=V$4,$H197-$H197/L197*(V$4-$C197+1),0))</f>
        <v>0</v>
      </c>
      <c r="W197" s="58">
        <f t="shared" ref="W197:W260" si="237">IF(OR($C197=0,$H197=0,M197-(W$4-$C197)=0),0,IF($C197&lt;W$4,V197-V197/(M197-(W$4-$C197)),IF($C197=W$4,$H197-$H197/M197,0)))</f>
        <v>0</v>
      </c>
      <c r="X197" s="58">
        <f t="shared" ref="X197:X260" si="238">IF(OR($C197=0,$H197=0,N197-(X$4-$C197)=0),0,IF($C197&lt;X$4,W197-W197/(N197-(X$4-$C197)),IF($C197=X$4,$H197-$H197/N197,0)))</f>
        <v>0</v>
      </c>
      <c r="Y197" s="58">
        <f t="shared" ref="Y197:Y260" si="239">IF(OR($C197=0,$H197=0,O197-(Y$4-$C197)=0),0,IF($C197&lt;Y$4,X197-X197/(O197-(Y$4-$C197)),IF($C197=Y$4,$H197-$H197/O197,0)))</f>
        <v>0</v>
      </c>
      <c r="Z197" s="58">
        <f t="shared" ref="Z197:Z260" si="240">IF(OR($C197=0,$H197=0,P197-(Z$4-$C197)=0),0,IF($C197&lt;Z$4,Y197-Y197/(P197-(Z$4-$C197)),IF($C197=Z$4,$H197-$H197/P197,0)))</f>
        <v>0</v>
      </c>
      <c r="AA197" s="58">
        <f t="shared" ref="AA197:AA260" si="241">IF(OR($C197=0,$H197=0,Q197-(AA$4-$C197)=0),0,IF($C197&lt;AA$4,Z197-Z197/(Q197-(AA$4-$C197)),IF($C197=AA$4,$H197-$H197/Q197,0)))</f>
        <v>0</v>
      </c>
      <c r="AB197" s="58">
        <f t="shared" ref="AB197:AB260" si="242">IF(OR($C197=0,$H197=0,R197-(AB$4-$C197)=0),0,IF($C197&lt;AB$4,AA197-AA197/(R197-(AB$4-$C197)),IF($C197=AB$4,$H197-$H197/R197,0)))</f>
        <v>0</v>
      </c>
    </row>
    <row r="198" spans="1:28" x14ac:dyDescent="0.25">
      <c r="A198" s="56"/>
      <c r="B198" s="45"/>
      <c r="C198" s="126"/>
      <c r="D198" s="47"/>
      <c r="E198" s="47"/>
      <c r="F198" s="47"/>
      <c r="G198" s="47"/>
      <c r="H198" s="60">
        <f t="shared" ref="H198:H261" si="243">+D198+E198-F198-G198</f>
        <v>0</v>
      </c>
      <c r="I198" s="45"/>
      <c r="J198" s="59">
        <f>IF(ISBLANK($B198),0,VLOOKUP($B198,Listen!$A$2:$C$44,2,FALSE))</f>
        <v>0</v>
      </c>
      <c r="K198" s="59">
        <f>IF(ISBLANK($B198),0,VLOOKUP($B198,Listen!$A$2:$C$44,3,FALSE))</f>
        <v>0</v>
      </c>
      <c r="L198" s="50">
        <f t="shared" ref="L198:L261" si="244">$J198</f>
        <v>0</v>
      </c>
      <c r="M198" s="50">
        <f t="shared" si="184"/>
        <v>0</v>
      </c>
      <c r="N198" s="50">
        <f t="shared" si="185"/>
        <v>0</v>
      </c>
      <c r="O198" s="50">
        <f t="shared" ref="O198" si="245">N198</f>
        <v>0</v>
      </c>
      <c r="P198" s="50">
        <f t="shared" si="235"/>
        <v>0</v>
      </c>
      <c r="Q198" s="50">
        <f t="shared" ref="Q198:Q261" si="246">P198</f>
        <v>0</v>
      </c>
      <c r="R198" s="50">
        <f t="shared" ref="R198:R261" si="247">Q198</f>
        <v>0</v>
      </c>
      <c r="S198" s="58">
        <f t="shared" si="201"/>
        <v>0</v>
      </c>
      <c r="T198" s="58">
        <f>IF(C198=A_Stammdaten!$B$9,$H198-D_SAV!$U198,HLOOKUP(A_Stammdaten!$B$9-1,$V$4:$AB$304,ROW(C198)-3,FALSE)-$U198)</f>
        <v>0</v>
      </c>
      <c r="U198" s="58">
        <f>HLOOKUP(A_Stammdaten!$B$9,$V$4:$AB$304,ROW(C198)-3,FALSE)</f>
        <v>0</v>
      </c>
      <c r="V198" s="58">
        <f t="shared" si="236"/>
        <v>0</v>
      </c>
      <c r="W198" s="58">
        <f t="shared" si="237"/>
        <v>0</v>
      </c>
      <c r="X198" s="58">
        <f t="shared" si="238"/>
        <v>0</v>
      </c>
      <c r="Y198" s="58">
        <f t="shared" si="239"/>
        <v>0</v>
      </c>
      <c r="Z198" s="58">
        <f t="shared" si="240"/>
        <v>0</v>
      </c>
      <c r="AA198" s="58">
        <f t="shared" si="241"/>
        <v>0</v>
      </c>
      <c r="AB198" s="58">
        <f t="shared" si="242"/>
        <v>0</v>
      </c>
    </row>
    <row r="199" spans="1:28" x14ac:dyDescent="0.25">
      <c r="A199" s="56"/>
      <c r="B199" s="45"/>
      <c r="C199" s="126"/>
      <c r="D199" s="47"/>
      <c r="E199" s="47"/>
      <c r="F199" s="47"/>
      <c r="G199" s="47"/>
      <c r="H199" s="60">
        <f t="shared" si="243"/>
        <v>0</v>
      </c>
      <c r="I199" s="45"/>
      <c r="J199" s="59">
        <f>IF(ISBLANK($B199),0,VLOOKUP($B199,Listen!$A$2:$C$44,2,FALSE))</f>
        <v>0</v>
      </c>
      <c r="K199" s="59">
        <f>IF(ISBLANK($B199),0,VLOOKUP($B199,Listen!$A$2:$C$44,3,FALSE))</f>
        <v>0</v>
      </c>
      <c r="L199" s="50">
        <f t="shared" si="244"/>
        <v>0</v>
      </c>
      <c r="M199" s="50">
        <f t="shared" si="184"/>
        <v>0</v>
      </c>
      <c r="N199" s="50">
        <f t="shared" si="185"/>
        <v>0</v>
      </c>
      <c r="O199" s="50">
        <f t="shared" ref="O199" si="248">N199</f>
        <v>0</v>
      </c>
      <c r="P199" s="50">
        <f t="shared" si="235"/>
        <v>0</v>
      </c>
      <c r="Q199" s="50">
        <f t="shared" si="246"/>
        <v>0</v>
      </c>
      <c r="R199" s="50">
        <f t="shared" si="247"/>
        <v>0</v>
      </c>
      <c r="S199" s="58">
        <f t="shared" si="201"/>
        <v>0</v>
      </c>
      <c r="T199" s="58">
        <f>IF(C199=A_Stammdaten!$B$9,$H199-D_SAV!$U199,HLOOKUP(A_Stammdaten!$B$9-1,$V$4:$AB$304,ROW(C199)-3,FALSE)-$U199)</f>
        <v>0</v>
      </c>
      <c r="U199" s="58">
        <f>HLOOKUP(A_Stammdaten!$B$9,$V$4:$AB$304,ROW(C199)-3,FALSE)</f>
        <v>0</v>
      </c>
      <c r="V199" s="58">
        <f t="shared" si="236"/>
        <v>0</v>
      </c>
      <c r="W199" s="58">
        <f t="shared" si="237"/>
        <v>0</v>
      </c>
      <c r="X199" s="58">
        <f t="shared" si="238"/>
        <v>0</v>
      </c>
      <c r="Y199" s="58">
        <f t="shared" si="239"/>
        <v>0</v>
      </c>
      <c r="Z199" s="58">
        <f t="shared" si="240"/>
        <v>0</v>
      </c>
      <c r="AA199" s="58">
        <f t="shared" si="241"/>
        <v>0</v>
      </c>
      <c r="AB199" s="58">
        <f t="shared" si="242"/>
        <v>0</v>
      </c>
    </row>
    <row r="200" spans="1:28" x14ac:dyDescent="0.25">
      <c r="A200" s="56"/>
      <c r="B200" s="45"/>
      <c r="C200" s="126"/>
      <c r="D200" s="47"/>
      <c r="E200" s="47"/>
      <c r="F200" s="47"/>
      <c r="G200" s="47"/>
      <c r="H200" s="60">
        <f t="shared" si="243"/>
        <v>0</v>
      </c>
      <c r="I200" s="45"/>
      <c r="J200" s="59">
        <f>IF(ISBLANK($B200),0,VLOOKUP($B200,Listen!$A$2:$C$44,2,FALSE))</f>
        <v>0</v>
      </c>
      <c r="K200" s="59">
        <f>IF(ISBLANK($B200),0,VLOOKUP($B200,Listen!$A$2:$C$44,3,FALSE))</f>
        <v>0</v>
      </c>
      <c r="L200" s="50">
        <f t="shared" si="244"/>
        <v>0</v>
      </c>
      <c r="M200" s="50">
        <f t="shared" si="184"/>
        <v>0</v>
      </c>
      <c r="N200" s="50">
        <f t="shared" si="185"/>
        <v>0</v>
      </c>
      <c r="O200" s="50">
        <f t="shared" ref="O200" si="249">N200</f>
        <v>0</v>
      </c>
      <c r="P200" s="50">
        <f t="shared" si="235"/>
        <v>0</v>
      </c>
      <c r="Q200" s="50">
        <f t="shared" si="246"/>
        <v>0</v>
      </c>
      <c r="R200" s="50">
        <f t="shared" si="247"/>
        <v>0</v>
      </c>
      <c r="S200" s="58">
        <f t="shared" si="201"/>
        <v>0</v>
      </c>
      <c r="T200" s="58">
        <f>IF(C200=A_Stammdaten!$B$9,$H200-D_SAV!$U200,HLOOKUP(A_Stammdaten!$B$9-1,$V$4:$AB$304,ROW(C200)-3,FALSE)-$U200)</f>
        <v>0</v>
      </c>
      <c r="U200" s="58">
        <f>HLOOKUP(A_Stammdaten!$B$9,$V$4:$AB$304,ROW(C200)-3,FALSE)</f>
        <v>0</v>
      </c>
      <c r="V200" s="58">
        <f t="shared" si="236"/>
        <v>0</v>
      </c>
      <c r="W200" s="58">
        <f t="shared" si="237"/>
        <v>0</v>
      </c>
      <c r="X200" s="58">
        <f t="shared" si="238"/>
        <v>0</v>
      </c>
      <c r="Y200" s="58">
        <f t="shared" si="239"/>
        <v>0</v>
      </c>
      <c r="Z200" s="58">
        <f t="shared" si="240"/>
        <v>0</v>
      </c>
      <c r="AA200" s="58">
        <f t="shared" si="241"/>
        <v>0</v>
      </c>
      <c r="AB200" s="58">
        <f t="shared" si="242"/>
        <v>0</v>
      </c>
    </row>
    <row r="201" spans="1:28" x14ac:dyDescent="0.25">
      <c r="A201" s="56"/>
      <c r="B201" s="45"/>
      <c r="C201" s="126"/>
      <c r="D201" s="47"/>
      <c r="E201" s="47"/>
      <c r="F201" s="47"/>
      <c r="G201" s="47"/>
      <c r="H201" s="60">
        <f t="shared" si="243"/>
        <v>0</v>
      </c>
      <c r="I201" s="45"/>
      <c r="J201" s="59">
        <f>IF(ISBLANK($B201),0,VLOOKUP($B201,Listen!$A$2:$C$44,2,FALSE))</f>
        <v>0</v>
      </c>
      <c r="K201" s="59">
        <f>IF(ISBLANK($B201),0,VLOOKUP($B201,Listen!$A$2:$C$44,3,FALSE))</f>
        <v>0</v>
      </c>
      <c r="L201" s="50">
        <f t="shared" si="244"/>
        <v>0</v>
      </c>
      <c r="M201" s="50">
        <f t="shared" si="184"/>
        <v>0</v>
      </c>
      <c r="N201" s="50">
        <f t="shared" si="185"/>
        <v>0</v>
      </c>
      <c r="O201" s="50">
        <f t="shared" ref="O201" si="250">N201</f>
        <v>0</v>
      </c>
      <c r="P201" s="50">
        <f t="shared" si="235"/>
        <v>0</v>
      </c>
      <c r="Q201" s="50">
        <f t="shared" si="246"/>
        <v>0</v>
      </c>
      <c r="R201" s="50">
        <f t="shared" si="247"/>
        <v>0</v>
      </c>
      <c r="S201" s="58">
        <f t="shared" si="201"/>
        <v>0</v>
      </c>
      <c r="T201" s="58">
        <f>IF(C201=A_Stammdaten!$B$9,$H201-D_SAV!$U201,HLOOKUP(A_Stammdaten!$B$9-1,$V$4:$AB$304,ROW(C201)-3,FALSE)-$U201)</f>
        <v>0</v>
      </c>
      <c r="U201" s="58">
        <f>HLOOKUP(A_Stammdaten!$B$9,$V$4:$AB$304,ROW(C201)-3,FALSE)</f>
        <v>0</v>
      </c>
      <c r="V201" s="58">
        <f t="shared" si="236"/>
        <v>0</v>
      </c>
      <c r="W201" s="58">
        <f t="shared" si="237"/>
        <v>0</v>
      </c>
      <c r="X201" s="58">
        <f t="shared" si="238"/>
        <v>0</v>
      </c>
      <c r="Y201" s="58">
        <f t="shared" si="239"/>
        <v>0</v>
      </c>
      <c r="Z201" s="58">
        <f t="shared" si="240"/>
        <v>0</v>
      </c>
      <c r="AA201" s="58">
        <f t="shared" si="241"/>
        <v>0</v>
      </c>
      <c r="AB201" s="58">
        <f t="shared" si="242"/>
        <v>0</v>
      </c>
    </row>
    <row r="202" spans="1:28" x14ac:dyDescent="0.25">
      <c r="A202" s="56"/>
      <c r="B202" s="45"/>
      <c r="C202" s="126"/>
      <c r="D202" s="47"/>
      <c r="E202" s="47"/>
      <c r="F202" s="47"/>
      <c r="G202" s="47"/>
      <c r="H202" s="60">
        <f t="shared" si="243"/>
        <v>0</v>
      </c>
      <c r="I202" s="45"/>
      <c r="J202" s="59">
        <f>IF(ISBLANK($B202),0,VLOOKUP($B202,Listen!$A$2:$C$44,2,FALSE))</f>
        <v>0</v>
      </c>
      <c r="K202" s="59">
        <f>IF(ISBLANK($B202),0,VLOOKUP($B202,Listen!$A$2:$C$44,3,FALSE))</f>
        <v>0</v>
      </c>
      <c r="L202" s="50">
        <f t="shared" si="244"/>
        <v>0</v>
      </c>
      <c r="M202" s="50">
        <f t="shared" si="184"/>
        <v>0</v>
      </c>
      <c r="N202" s="50">
        <f t="shared" si="185"/>
        <v>0</v>
      </c>
      <c r="O202" s="50">
        <f t="shared" ref="O202" si="251">N202</f>
        <v>0</v>
      </c>
      <c r="P202" s="50">
        <f t="shared" si="235"/>
        <v>0</v>
      </c>
      <c r="Q202" s="50">
        <f t="shared" si="246"/>
        <v>0</v>
      </c>
      <c r="R202" s="50">
        <f t="shared" si="247"/>
        <v>0</v>
      </c>
      <c r="S202" s="58">
        <f t="shared" si="201"/>
        <v>0</v>
      </c>
      <c r="T202" s="58">
        <f>IF(C202=A_Stammdaten!$B$9,$H202-D_SAV!$U202,HLOOKUP(A_Stammdaten!$B$9-1,$V$4:$AB$304,ROW(C202)-3,FALSE)-$U202)</f>
        <v>0</v>
      </c>
      <c r="U202" s="58">
        <f>HLOOKUP(A_Stammdaten!$B$9,$V$4:$AB$304,ROW(C202)-3,FALSE)</f>
        <v>0</v>
      </c>
      <c r="V202" s="58">
        <f t="shared" si="236"/>
        <v>0</v>
      </c>
      <c r="W202" s="58">
        <f t="shared" si="237"/>
        <v>0</v>
      </c>
      <c r="X202" s="58">
        <f t="shared" si="238"/>
        <v>0</v>
      </c>
      <c r="Y202" s="58">
        <f t="shared" si="239"/>
        <v>0</v>
      </c>
      <c r="Z202" s="58">
        <f t="shared" si="240"/>
        <v>0</v>
      </c>
      <c r="AA202" s="58">
        <f t="shared" si="241"/>
        <v>0</v>
      </c>
      <c r="AB202" s="58">
        <f t="shared" si="242"/>
        <v>0</v>
      </c>
    </row>
    <row r="203" spans="1:28" x14ac:dyDescent="0.25">
      <c r="A203" s="56"/>
      <c r="B203" s="45"/>
      <c r="C203" s="126"/>
      <c r="D203" s="47"/>
      <c r="E203" s="47"/>
      <c r="F203" s="47"/>
      <c r="G203" s="47"/>
      <c r="H203" s="60">
        <f t="shared" si="243"/>
        <v>0</v>
      </c>
      <c r="I203" s="45"/>
      <c r="J203" s="59">
        <f>IF(ISBLANK($B203),0,VLOOKUP($B203,Listen!$A$2:$C$44,2,FALSE))</f>
        <v>0</v>
      </c>
      <c r="K203" s="59">
        <f>IF(ISBLANK($B203),0,VLOOKUP($B203,Listen!$A$2:$C$44,3,FALSE))</f>
        <v>0</v>
      </c>
      <c r="L203" s="50">
        <f t="shared" si="244"/>
        <v>0</v>
      </c>
      <c r="M203" s="50">
        <f t="shared" si="184"/>
        <v>0</v>
      </c>
      <c r="N203" s="50">
        <f t="shared" si="185"/>
        <v>0</v>
      </c>
      <c r="O203" s="50">
        <f t="shared" ref="O203" si="252">N203</f>
        <v>0</v>
      </c>
      <c r="P203" s="50">
        <f t="shared" si="235"/>
        <v>0</v>
      </c>
      <c r="Q203" s="50">
        <f t="shared" si="246"/>
        <v>0</v>
      </c>
      <c r="R203" s="50">
        <f t="shared" si="247"/>
        <v>0</v>
      </c>
      <c r="S203" s="58">
        <f t="shared" si="201"/>
        <v>0</v>
      </c>
      <c r="T203" s="58">
        <f>IF(C203=A_Stammdaten!$B$9,$H203-D_SAV!$U203,HLOOKUP(A_Stammdaten!$B$9-1,$V$4:$AB$304,ROW(C203)-3,FALSE)-$U203)</f>
        <v>0</v>
      </c>
      <c r="U203" s="58">
        <f>HLOOKUP(A_Stammdaten!$B$9,$V$4:$AB$304,ROW(C203)-3,FALSE)</f>
        <v>0</v>
      </c>
      <c r="V203" s="58">
        <f t="shared" si="236"/>
        <v>0</v>
      </c>
      <c r="W203" s="58">
        <f t="shared" si="237"/>
        <v>0</v>
      </c>
      <c r="X203" s="58">
        <f t="shared" si="238"/>
        <v>0</v>
      </c>
      <c r="Y203" s="58">
        <f t="shared" si="239"/>
        <v>0</v>
      </c>
      <c r="Z203" s="58">
        <f t="shared" si="240"/>
        <v>0</v>
      </c>
      <c r="AA203" s="58">
        <f t="shared" si="241"/>
        <v>0</v>
      </c>
      <c r="AB203" s="58">
        <f t="shared" si="242"/>
        <v>0</v>
      </c>
    </row>
    <row r="204" spans="1:28" x14ac:dyDescent="0.25">
      <c r="A204" s="56"/>
      <c r="B204" s="45"/>
      <c r="C204" s="126"/>
      <c r="D204" s="47"/>
      <c r="E204" s="47"/>
      <c r="F204" s="47"/>
      <c r="G204" s="47"/>
      <c r="H204" s="60">
        <f t="shared" si="243"/>
        <v>0</v>
      </c>
      <c r="I204" s="45"/>
      <c r="J204" s="59">
        <f>IF(ISBLANK($B204),0,VLOOKUP($B204,Listen!$A$2:$C$44,2,FALSE))</f>
        <v>0</v>
      </c>
      <c r="K204" s="59">
        <f>IF(ISBLANK($B204),0,VLOOKUP($B204,Listen!$A$2:$C$44,3,FALSE))</f>
        <v>0</v>
      </c>
      <c r="L204" s="50">
        <f t="shared" si="244"/>
        <v>0</v>
      </c>
      <c r="M204" s="50">
        <f t="shared" si="184"/>
        <v>0</v>
      </c>
      <c r="N204" s="50">
        <f t="shared" si="185"/>
        <v>0</v>
      </c>
      <c r="O204" s="50">
        <f t="shared" ref="O204" si="253">N204</f>
        <v>0</v>
      </c>
      <c r="P204" s="50">
        <f t="shared" si="235"/>
        <v>0</v>
      </c>
      <c r="Q204" s="50">
        <f t="shared" si="246"/>
        <v>0</v>
      </c>
      <c r="R204" s="50">
        <f t="shared" si="247"/>
        <v>0</v>
      </c>
      <c r="S204" s="58">
        <f t="shared" si="201"/>
        <v>0</v>
      </c>
      <c r="T204" s="58">
        <f>IF(C204=A_Stammdaten!$B$9,$H204-D_SAV!$U204,HLOOKUP(A_Stammdaten!$B$9-1,$V$4:$AB$304,ROW(C204)-3,FALSE)-$U204)</f>
        <v>0</v>
      </c>
      <c r="U204" s="58">
        <f>HLOOKUP(A_Stammdaten!$B$9,$V$4:$AB$304,ROW(C204)-3,FALSE)</f>
        <v>0</v>
      </c>
      <c r="V204" s="58">
        <f t="shared" si="236"/>
        <v>0</v>
      </c>
      <c r="W204" s="58">
        <f t="shared" si="237"/>
        <v>0</v>
      </c>
      <c r="X204" s="58">
        <f t="shared" si="238"/>
        <v>0</v>
      </c>
      <c r="Y204" s="58">
        <f t="shared" si="239"/>
        <v>0</v>
      </c>
      <c r="Z204" s="58">
        <f t="shared" si="240"/>
        <v>0</v>
      </c>
      <c r="AA204" s="58">
        <f t="shared" si="241"/>
        <v>0</v>
      </c>
      <c r="AB204" s="58">
        <f t="shared" si="242"/>
        <v>0</v>
      </c>
    </row>
    <row r="205" spans="1:28" x14ac:dyDescent="0.25">
      <c r="A205" s="56"/>
      <c r="B205" s="45"/>
      <c r="C205" s="126"/>
      <c r="D205" s="47"/>
      <c r="E205" s="47"/>
      <c r="F205" s="47"/>
      <c r="G205" s="47"/>
      <c r="H205" s="60">
        <f t="shared" si="243"/>
        <v>0</v>
      </c>
      <c r="I205" s="45"/>
      <c r="J205" s="59">
        <f>IF(ISBLANK($B205),0,VLOOKUP($B205,Listen!$A$2:$C$44,2,FALSE))</f>
        <v>0</v>
      </c>
      <c r="K205" s="59">
        <f>IF(ISBLANK($B205),0,VLOOKUP($B205,Listen!$A$2:$C$44,3,FALSE))</f>
        <v>0</v>
      </c>
      <c r="L205" s="50">
        <f t="shared" si="244"/>
        <v>0</v>
      </c>
      <c r="M205" s="50">
        <f t="shared" si="184"/>
        <v>0</v>
      </c>
      <c r="N205" s="50">
        <f t="shared" si="185"/>
        <v>0</v>
      </c>
      <c r="O205" s="50">
        <f t="shared" ref="O205" si="254">N205</f>
        <v>0</v>
      </c>
      <c r="P205" s="50">
        <f t="shared" si="235"/>
        <v>0</v>
      </c>
      <c r="Q205" s="50">
        <f t="shared" si="246"/>
        <v>0</v>
      </c>
      <c r="R205" s="50">
        <f t="shared" si="247"/>
        <v>0</v>
      </c>
      <c r="S205" s="58">
        <f t="shared" si="201"/>
        <v>0</v>
      </c>
      <c r="T205" s="58">
        <f>IF(C205=A_Stammdaten!$B$9,$H205-D_SAV!$U205,HLOOKUP(A_Stammdaten!$B$9-1,$V$4:$AB$304,ROW(C205)-3,FALSE)-$U205)</f>
        <v>0</v>
      </c>
      <c r="U205" s="58">
        <f>HLOOKUP(A_Stammdaten!$B$9,$V$4:$AB$304,ROW(C205)-3,FALSE)</f>
        <v>0</v>
      </c>
      <c r="V205" s="58">
        <f t="shared" si="236"/>
        <v>0</v>
      </c>
      <c r="W205" s="58">
        <f t="shared" si="237"/>
        <v>0</v>
      </c>
      <c r="X205" s="58">
        <f t="shared" si="238"/>
        <v>0</v>
      </c>
      <c r="Y205" s="58">
        <f t="shared" si="239"/>
        <v>0</v>
      </c>
      <c r="Z205" s="58">
        <f t="shared" si="240"/>
        <v>0</v>
      </c>
      <c r="AA205" s="58">
        <f t="shared" si="241"/>
        <v>0</v>
      </c>
      <c r="AB205" s="58">
        <f t="shared" si="242"/>
        <v>0</v>
      </c>
    </row>
    <row r="206" spans="1:28" x14ac:dyDescent="0.25">
      <c r="A206" s="56"/>
      <c r="B206" s="45"/>
      <c r="C206" s="126"/>
      <c r="D206" s="47"/>
      <c r="E206" s="47"/>
      <c r="F206" s="47"/>
      <c r="G206" s="47"/>
      <c r="H206" s="60">
        <f t="shared" si="243"/>
        <v>0</v>
      </c>
      <c r="I206" s="45"/>
      <c r="J206" s="59">
        <f>IF(ISBLANK($B206),0,VLOOKUP($B206,Listen!$A$2:$C$44,2,FALSE))</f>
        <v>0</v>
      </c>
      <c r="K206" s="59">
        <f>IF(ISBLANK($B206),0,VLOOKUP($B206,Listen!$A$2:$C$44,3,FALSE))</f>
        <v>0</v>
      </c>
      <c r="L206" s="50">
        <f t="shared" si="244"/>
        <v>0</v>
      </c>
      <c r="M206" s="50">
        <f t="shared" si="184"/>
        <v>0</v>
      </c>
      <c r="N206" s="50">
        <f t="shared" si="185"/>
        <v>0</v>
      </c>
      <c r="O206" s="50">
        <f t="shared" ref="O206" si="255">N206</f>
        <v>0</v>
      </c>
      <c r="P206" s="50">
        <f t="shared" si="235"/>
        <v>0</v>
      </c>
      <c r="Q206" s="50">
        <f t="shared" si="246"/>
        <v>0</v>
      </c>
      <c r="R206" s="50">
        <f t="shared" si="247"/>
        <v>0</v>
      </c>
      <c r="S206" s="58">
        <f t="shared" si="201"/>
        <v>0</v>
      </c>
      <c r="T206" s="58">
        <f>IF(C206=A_Stammdaten!$B$9,$H206-D_SAV!$U206,HLOOKUP(A_Stammdaten!$B$9-1,$V$4:$AB$304,ROW(C206)-3,FALSE)-$U206)</f>
        <v>0</v>
      </c>
      <c r="U206" s="58">
        <f>HLOOKUP(A_Stammdaten!$B$9,$V$4:$AB$304,ROW(C206)-3,FALSE)</f>
        <v>0</v>
      </c>
      <c r="V206" s="58">
        <f t="shared" si="236"/>
        <v>0</v>
      </c>
      <c r="W206" s="58">
        <f t="shared" si="237"/>
        <v>0</v>
      </c>
      <c r="X206" s="58">
        <f t="shared" si="238"/>
        <v>0</v>
      </c>
      <c r="Y206" s="58">
        <f t="shared" si="239"/>
        <v>0</v>
      </c>
      <c r="Z206" s="58">
        <f t="shared" si="240"/>
        <v>0</v>
      </c>
      <c r="AA206" s="58">
        <f t="shared" si="241"/>
        <v>0</v>
      </c>
      <c r="AB206" s="58">
        <f t="shared" si="242"/>
        <v>0</v>
      </c>
    </row>
    <row r="207" spans="1:28" x14ac:dyDescent="0.25">
      <c r="A207" s="56"/>
      <c r="B207" s="45"/>
      <c r="C207" s="126"/>
      <c r="D207" s="47"/>
      <c r="E207" s="47"/>
      <c r="F207" s="47"/>
      <c r="G207" s="47"/>
      <c r="H207" s="60">
        <f t="shared" si="243"/>
        <v>0</v>
      </c>
      <c r="I207" s="45"/>
      <c r="J207" s="59">
        <f>IF(ISBLANK($B207),0,VLOOKUP($B207,Listen!$A$2:$C$44,2,FALSE))</f>
        <v>0</v>
      </c>
      <c r="K207" s="59">
        <f>IF(ISBLANK($B207),0,VLOOKUP($B207,Listen!$A$2:$C$44,3,FALSE))</f>
        <v>0</v>
      </c>
      <c r="L207" s="50">
        <f t="shared" si="244"/>
        <v>0</v>
      </c>
      <c r="M207" s="50">
        <f t="shared" si="184"/>
        <v>0</v>
      </c>
      <c r="N207" s="50">
        <f t="shared" si="185"/>
        <v>0</v>
      </c>
      <c r="O207" s="50">
        <f t="shared" ref="O207" si="256">N207</f>
        <v>0</v>
      </c>
      <c r="P207" s="50">
        <f t="shared" si="235"/>
        <v>0</v>
      </c>
      <c r="Q207" s="50">
        <f t="shared" si="246"/>
        <v>0</v>
      </c>
      <c r="R207" s="50">
        <f t="shared" si="247"/>
        <v>0</v>
      </c>
      <c r="S207" s="58">
        <f t="shared" si="201"/>
        <v>0</v>
      </c>
      <c r="T207" s="58">
        <f>IF(C207=A_Stammdaten!$B$9,$H207-D_SAV!$U207,HLOOKUP(A_Stammdaten!$B$9-1,$V$4:$AB$304,ROW(C207)-3,FALSE)-$U207)</f>
        <v>0</v>
      </c>
      <c r="U207" s="58">
        <f>HLOOKUP(A_Stammdaten!$B$9,$V$4:$AB$304,ROW(C207)-3,FALSE)</f>
        <v>0</v>
      </c>
      <c r="V207" s="58">
        <f t="shared" si="236"/>
        <v>0</v>
      </c>
      <c r="W207" s="58">
        <f t="shared" si="237"/>
        <v>0</v>
      </c>
      <c r="X207" s="58">
        <f t="shared" si="238"/>
        <v>0</v>
      </c>
      <c r="Y207" s="58">
        <f t="shared" si="239"/>
        <v>0</v>
      </c>
      <c r="Z207" s="58">
        <f t="shared" si="240"/>
        <v>0</v>
      </c>
      <c r="AA207" s="58">
        <f t="shared" si="241"/>
        <v>0</v>
      </c>
      <c r="AB207" s="58">
        <f t="shared" si="242"/>
        <v>0</v>
      </c>
    </row>
    <row r="208" spans="1:28" x14ac:dyDescent="0.25">
      <c r="A208" s="56"/>
      <c r="B208" s="45"/>
      <c r="C208" s="126"/>
      <c r="D208" s="47"/>
      <c r="E208" s="47"/>
      <c r="F208" s="47"/>
      <c r="G208" s="47"/>
      <c r="H208" s="60">
        <f t="shared" si="243"/>
        <v>0</v>
      </c>
      <c r="I208" s="45"/>
      <c r="J208" s="59">
        <f>IF(ISBLANK($B208),0,VLOOKUP($B208,Listen!$A$2:$C$44,2,FALSE))</f>
        <v>0</v>
      </c>
      <c r="K208" s="59">
        <f>IF(ISBLANK($B208),0,VLOOKUP($B208,Listen!$A$2:$C$44,3,FALSE))</f>
        <v>0</v>
      </c>
      <c r="L208" s="50">
        <f t="shared" si="244"/>
        <v>0</v>
      </c>
      <c r="M208" s="50">
        <f t="shared" si="184"/>
        <v>0</v>
      </c>
      <c r="N208" s="50">
        <f t="shared" si="185"/>
        <v>0</v>
      </c>
      <c r="O208" s="50">
        <f t="shared" ref="O208" si="257">N208</f>
        <v>0</v>
      </c>
      <c r="P208" s="50">
        <f t="shared" si="235"/>
        <v>0</v>
      </c>
      <c r="Q208" s="50">
        <f t="shared" si="246"/>
        <v>0</v>
      </c>
      <c r="R208" s="50">
        <f t="shared" si="247"/>
        <v>0</v>
      </c>
      <c r="S208" s="58">
        <f t="shared" si="201"/>
        <v>0</v>
      </c>
      <c r="T208" s="58">
        <f>IF(C208=A_Stammdaten!$B$9,$H208-D_SAV!$U208,HLOOKUP(A_Stammdaten!$B$9-1,$V$4:$AB$304,ROW(C208)-3,FALSE)-$U208)</f>
        <v>0</v>
      </c>
      <c r="U208" s="58">
        <f>HLOOKUP(A_Stammdaten!$B$9,$V$4:$AB$304,ROW(C208)-3,FALSE)</f>
        <v>0</v>
      </c>
      <c r="V208" s="58">
        <f t="shared" si="236"/>
        <v>0</v>
      </c>
      <c r="W208" s="58">
        <f t="shared" si="237"/>
        <v>0</v>
      </c>
      <c r="X208" s="58">
        <f t="shared" si="238"/>
        <v>0</v>
      </c>
      <c r="Y208" s="58">
        <f t="shared" si="239"/>
        <v>0</v>
      </c>
      <c r="Z208" s="58">
        <f t="shared" si="240"/>
        <v>0</v>
      </c>
      <c r="AA208" s="58">
        <f t="shared" si="241"/>
        <v>0</v>
      </c>
      <c r="AB208" s="58">
        <f t="shared" si="242"/>
        <v>0</v>
      </c>
    </row>
    <row r="209" spans="1:28" x14ac:dyDescent="0.25">
      <c r="A209" s="56"/>
      <c r="B209" s="45"/>
      <c r="C209" s="126"/>
      <c r="D209" s="47"/>
      <c r="E209" s="47"/>
      <c r="F209" s="47"/>
      <c r="G209" s="47"/>
      <c r="H209" s="60">
        <f t="shared" si="243"/>
        <v>0</v>
      </c>
      <c r="I209" s="45"/>
      <c r="J209" s="59">
        <f>IF(ISBLANK($B209),0,VLOOKUP($B209,Listen!$A$2:$C$44,2,FALSE))</f>
        <v>0</v>
      </c>
      <c r="K209" s="59">
        <f>IF(ISBLANK($B209),0,VLOOKUP($B209,Listen!$A$2:$C$44,3,FALSE))</f>
        <v>0</v>
      </c>
      <c r="L209" s="50">
        <f t="shared" si="244"/>
        <v>0</v>
      </c>
      <c r="M209" s="50">
        <f t="shared" si="184"/>
        <v>0</v>
      </c>
      <c r="N209" s="50">
        <f t="shared" si="185"/>
        <v>0</v>
      </c>
      <c r="O209" s="50">
        <f t="shared" ref="O209" si="258">N209</f>
        <v>0</v>
      </c>
      <c r="P209" s="50">
        <f t="shared" si="235"/>
        <v>0</v>
      </c>
      <c r="Q209" s="50">
        <f t="shared" si="246"/>
        <v>0</v>
      </c>
      <c r="R209" s="50">
        <f t="shared" si="247"/>
        <v>0</v>
      </c>
      <c r="S209" s="58">
        <f t="shared" si="201"/>
        <v>0</v>
      </c>
      <c r="T209" s="58">
        <f>IF(C209=A_Stammdaten!$B$9,$H209-D_SAV!$U209,HLOOKUP(A_Stammdaten!$B$9-1,$V$4:$AB$304,ROW(C209)-3,FALSE)-$U209)</f>
        <v>0</v>
      </c>
      <c r="U209" s="58">
        <f>HLOOKUP(A_Stammdaten!$B$9,$V$4:$AB$304,ROW(C209)-3,FALSE)</f>
        <v>0</v>
      </c>
      <c r="V209" s="58">
        <f t="shared" si="236"/>
        <v>0</v>
      </c>
      <c r="W209" s="58">
        <f t="shared" si="237"/>
        <v>0</v>
      </c>
      <c r="X209" s="58">
        <f t="shared" si="238"/>
        <v>0</v>
      </c>
      <c r="Y209" s="58">
        <f t="shared" si="239"/>
        <v>0</v>
      </c>
      <c r="Z209" s="58">
        <f t="shared" si="240"/>
        <v>0</v>
      </c>
      <c r="AA209" s="58">
        <f t="shared" si="241"/>
        <v>0</v>
      </c>
      <c r="AB209" s="58">
        <f t="shared" si="242"/>
        <v>0</v>
      </c>
    </row>
    <row r="210" spans="1:28" x14ac:dyDescent="0.25">
      <c r="A210" s="56"/>
      <c r="B210" s="45"/>
      <c r="C210" s="126"/>
      <c r="D210" s="47"/>
      <c r="E210" s="47"/>
      <c r="F210" s="47"/>
      <c r="G210" s="47"/>
      <c r="H210" s="60">
        <f t="shared" si="243"/>
        <v>0</v>
      </c>
      <c r="I210" s="45"/>
      <c r="J210" s="59">
        <f>IF(ISBLANK($B210),0,VLOOKUP($B210,Listen!$A$2:$C$44,2,FALSE))</f>
        <v>0</v>
      </c>
      <c r="K210" s="59">
        <f>IF(ISBLANK($B210),0,VLOOKUP($B210,Listen!$A$2:$C$44,3,FALSE))</f>
        <v>0</v>
      </c>
      <c r="L210" s="50">
        <f t="shared" si="244"/>
        <v>0</v>
      </c>
      <c r="M210" s="50">
        <f t="shared" si="184"/>
        <v>0</v>
      </c>
      <c r="N210" s="50">
        <f t="shared" si="185"/>
        <v>0</v>
      </c>
      <c r="O210" s="50">
        <f t="shared" ref="O210" si="259">N210</f>
        <v>0</v>
      </c>
      <c r="P210" s="50">
        <f t="shared" si="235"/>
        <v>0</v>
      </c>
      <c r="Q210" s="50">
        <f t="shared" si="246"/>
        <v>0</v>
      </c>
      <c r="R210" s="50">
        <f t="shared" si="247"/>
        <v>0</v>
      </c>
      <c r="S210" s="58">
        <f t="shared" si="201"/>
        <v>0</v>
      </c>
      <c r="T210" s="58">
        <f>IF(C210=A_Stammdaten!$B$9,$H210-D_SAV!$U210,HLOOKUP(A_Stammdaten!$B$9-1,$V$4:$AB$304,ROW(C210)-3,FALSE)-$U210)</f>
        <v>0</v>
      </c>
      <c r="U210" s="58">
        <f>HLOOKUP(A_Stammdaten!$B$9,$V$4:$AB$304,ROW(C210)-3,FALSE)</f>
        <v>0</v>
      </c>
      <c r="V210" s="58">
        <f t="shared" si="236"/>
        <v>0</v>
      </c>
      <c r="W210" s="58">
        <f t="shared" si="237"/>
        <v>0</v>
      </c>
      <c r="X210" s="58">
        <f t="shared" si="238"/>
        <v>0</v>
      </c>
      <c r="Y210" s="58">
        <f t="shared" si="239"/>
        <v>0</v>
      </c>
      <c r="Z210" s="58">
        <f t="shared" si="240"/>
        <v>0</v>
      </c>
      <c r="AA210" s="58">
        <f t="shared" si="241"/>
        <v>0</v>
      </c>
      <c r="AB210" s="58">
        <f t="shared" si="242"/>
        <v>0</v>
      </c>
    </row>
    <row r="211" spans="1:28" x14ac:dyDescent="0.25">
      <c r="A211" s="56"/>
      <c r="B211" s="45"/>
      <c r="C211" s="126"/>
      <c r="D211" s="47"/>
      <c r="E211" s="47"/>
      <c r="F211" s="47"/>
      <c r="G211" s="47"/>
      <c r="H211" s="60">
        <f t="shared" si="243"/>
        <v>0</v>
      </c>
      <c r="I211" s="45"/>
      <c r="J211" s="59">
        <f>IF(ISBLANK($B211),0,VLOOKUP($B211,Listen!$A$2:$C$44,2,FALSE))</f>
        <v>0</v>
      </c>
      <c r="K211" s="59">
        <f>IF(ISBLANK($B211),0,VLOOKUP($B211,Listen!$A$2:$C$44,3,FALSE))</f>
        <v>0</v>
      </c>
      <c r="L211" s="50">
        <f t="shared" si="244"/>
        <v>0</v>
      </c>
      <c r="M211" s="50">
        <f t="shared" si="184"/>
        <v>0</v>
      </c>
      <c r="N211" s="50">
        <f t="shared" si="185"/>
        <v>0</v>
      </c>
      <c r="O211" s="50">
        <f t="shared" ref="O211" si="260">N211</f>
        <v>0</v>
      </c>
      <c r="P211" s="50">
        <f t="shared" si="235"/>
        <v>0</v>
      </c>
      <c r="Q211" s="50">
        <f t="shared" si="246"/>
        <v>0</v>
      </c>
      <c r="R211" s="50">
        <f t="shared" si="247"/>
        <v>0</v>
      </c>
      <c r="S211" s="58">
        <f t="shared" si="201"/>
        <v>0</v>
      </c>
      <c r="T211" s="58">
        <f>IF(C211=A_Stammdaten!$B$9,$H211-D_SAV!$U211,HLOOKUP(A_Stammdaten!$B$9-1,$V$4:$AB$304,ROW(C211)-3,FALSE)-$U211)</f>
        <v>0</v>
      </c>
      <c r="U211" s="58">
        <f>HLOOKUP(A_Stammdaten!$B$9,$V$4:$AB$304,ROW(C211)-3,FALSE)</f>
        <v>0</v>
      </c>
      <c r="V211" s="58">
        <f t="shared" si="236"/>
        <v>0</v>
      </c>
      <c r="W211" s="58">
        <f t="shared" si="237"/>
        <v>0</v>
      </c>
      <c r="X211" s="58">
        <f t="shared" si="238"/>
        <v>0</v>
      </c>
      <c r="Y211" s="58">
        <f t="shared" si="239"/>
        <v>0</v>
      </c>
      <c r="Z211" s="58">
        <f t="shared" si="240"/>
        <v>0</v>
      </c>
      <c r="AA211" s="58">
        <f t="shared" si="241"/>
        <v>0</v>
      </c>
      <c r="AB211" s="58">
        <f t="shared" si="242"/>
        <v>0</v>
      </c>
    </row>
    <row r="212" spans="1:28" x14ac:dyDescent="0.25">
      <c r="A212" s="56"/>
      <c r="B212" s="45"/>
      <c r="C212" s="126"/>
      <c r="D212" s="47"/>
      <c r="E212" s="47"/>
      <c r="F212" s="47"/>
      <c r="G212" s="47"/>
      <c r="H212" s="60">
        <f t="shared" si="243"/>
        <v>0</v>
      </c>
      <c r="I212" s="45"/>
      <c r="J212" s="59">
        <f>IF(ISBLANK($B212),0,VLOOKUP($B212,Listen!$A$2:$C$44,2,FALSE))</f>
        <v>0</v>
      </c>
      <c r="K212" s="59">
        <f>IF(ISBLANK($B212),0,VLOOKUP($B212,Listen!$A$2:$C$44,3,FALSE))</f>
        <v>0</v>
      </c>
      <c r="L212" s="50">
        <f t="shared" si="244"/>
        <v>0</v>
      </c>
      <c r="M212" s="50">
        <f t="shared" si="184"/>
        <v>0</v>
      </c>
      <c r="N212" s="50">
        <f t="shared" si="185"/>
        <v>0</v>
      </c>
      <c r="O212" s="50">
        <f t="shared" ref="O212" si="261">N212</f>
        <v>0</v>
      </c>
      <c r="P212" s="50">
        <f t="shared" si="235"/>
        <v>0</v>
      </c>
      <c r="Q212" s="50">
        <f t="shared" si="246"/>
        <v>0</v>
      </c>
      <c r="R212" s="50">
        <f t="shared" si="247"/>
        <v>0</v>
      </c>
      <c r="S212" s="58">
        <f t="shared" si="201"/>
        <v>0</v>
      </c>
      <c r="T212" s="58">
        <f>IF(C212=A_Stammdaten!$B$9,$H212-D_SAV!$U212,HLOOKUP(A_Stammdaten!$B$9-1,$V$4:$AB$304,ROW(C212)-3,FALSE)-$U212)</f>
        <v>0</v>
      </c>
      <c r="U212" s="58">
        <f>HLOOKUP(A_Stammdaten!$B$9,$V$4:$AB$304,ROW(C212)-3,FALSE)</f>
        <v>0</v>
      </c>
      <c r="V212" s="58">
        <f t="shared" si="236"/>
        <v>0</v>
      </c>
      <c r="W212" s="58">
        <f t="shared" si="237"/>
        <v>0</v>
      </c>
      <c r="X212" s="58">
        <f t="shared" si="238"/>
        <v>0</v>
      </c>
      <c r="Y212" s="58">
        <f t="shared" si="239"/>
        <v>0</v>
      </c>
      <c r="Z212" s="58">
        <f t="shared" si="240"/>
        <v>0</v>
      </c>
      <c r="AA212" s="58">
        <f t="shared" si="241"/>
        <v>0</v>
      </c>
      <c r="AB212" s="58">
        <f t="shared" si="242"/>
        <v>0</v>
      </c>
    </row>
    <row r="213" spans="1:28" x14ac:dyDescent="0.25">
      <c r="A213" s="56"/>
      <c r="B213" s="45"/>
      <c r="C213" s="126"/>
      <c r="D213" s="47"/>
      <c r="E213" s="47"/>
      <c r="F213" s="47"/>
      <c r="G213" s="47"/>
      <c r="H213" s="60">
        <f t="shared" si="243"/>
        <v>0</v>
      </c>
      <c r="I213" s="45"/>
      <c r="J213" s="59">
        <f>IF(ISBLANK($B213),0,VLOOKUP($B213,Listen!$A$2:$C$44,2,FALSE))</f>
        <v>0</v>
      </c>
      <c r="K213" s="59">
        <f>IF(ISBLANK($B213),0,VLOOKUP($B213,Listen!$A$2:$C$44,3,FALSE))</f>
        <v>0</v>
      </c>
      <c r="L213" s="50">
        <f t="shared" si="244"/>
        <v>0</v>
      </c>
      <c r="M213" s="50">
        <f t="shared" ref="M213:M276" si="262">L213</f>
        <v>0</v>
      </c>
      <c r="N213" s="50">
        <f t="shared" ref="N213:N276" si="263">M213</f>
        <v>0</v>
      </c>
      <c r="O213" s="50">
        <f t="shared" ref="O213:P228" si="264">N213</f>
        <v>0</v>
      </c>
      <c r="P213" s="50">
        <f t="shared" si="264"/>
        <v>0</v>
      </c>
      <c r="Q213" s="50">
        <f t="shared" si="246"/>
        <v>0</v>
      </c>
      <c r="R213" s="50">
        <f t="shared" si="247"/>
        <v>0</v>
      </c>
      <c r="S213" s="58">
        <f t="shared" si="201"/>
        <v>0</v>
      </c>
      <c r="T213" s="58">
        <f>IF(C213=A_Stammdaten!$B$9,$H213-D_SAV!$U213,HLOOKUP(A_Stammdaten!$B$9-1,$V$4:$AB$304,ROW(C213)-3,FALSE)-$U213)</f>
        <v>0</v>
      </c>
      <c r="U213" s="58">
        <f>HLOOKUP(A_Stammdaten!$B$9,$V$4:$AB$304,ROW(C213)-3,FALSE)</f>
        <v>0</v>
      </c>
      <c r="V213" s="58">
        <f t="shared" si="236"/>
        <v>0</v>
      </c>
      <c r="W213" s="58">
        <f t="shared" si="237"/>
        <v>0</v>
      </c>
      <c r="X213" s="58">
        <f t="shared" si="238"/>
        <v>0</v>
      </c>
      <c r="Y213" s="58">
        <f t="shared" si="239"/>
        <v>0</v>
      </c>
      <c r="Z213" s="58">
        <f t="shared" si="240"/>
        <v>0</v>
      </c>
      <c r="AA213" s="58">
        <f t="shared" si="241"/>
        <v>0</v>
      </c>
      <c r="AB213" s="58">
        <f t="shared" si="242"/>
        <v>0</v>
      </c>
    </row>
    <row r="214" spans="1:28" x14ac:dyDescent="0.25">
      <c r="A214" s="56"/>
      <c r="B214" s="45"/>
      <c r="C214" s="126"/>
      <c r="D214" s="47"/>
      <c r="E214" s="47"/>
      <c r="F214" s="47"/>
      <c r="G214" s="47"/>
      <c r="H214" s="60">
        <f t="shared" si="243"/>
        <v>0</v>
      </c>
      <c r="I214" s="45"/>
      <c r="J214" s="59">
        <f>IF(ISBLANK($B214),0,VLOOKUP($B214,Listen!$A$2:$C$44,2,FALSE))</f>
        <v>0</v>
      </c>
      <c r="K214" s="59">
        <f>IF(ISBLANK($B214),0,VLOOKUP($B214,Listen!$A$2:$C$44,3,FALSE))</f>
        <v>0</v>
      </c>
      <c r="L214" s="50">
        <f t="shared" si="244"/>
        <v>0</v>
      </c>
      <c r="M214" s="50">
        <f t="shared" si="262"/>
        <v>0</v>
      </c>
      <c r="N214" s="50">
        <f t="shared" si="263"/>
        <v>0</v>
      </c>
      <c r="O214" s="50">
        <f t="shared" ref="O214" si="265">N214</f>
        <v>0</v>
      </c>
      <c r="P214" s="50">
        <f t="shared" si="264"/>
        <v>0</v>
      </c>
      <c r="Q214" s="50">
        <f t="shared" si="246"/>
        <v>0</v>
      </c>
      <c r="R214" s="50">
        <f t="shared" si="247"/>
        <v>0</v>
      </c>
      <c r="S214" s="58">
        <f t="shared" si="201"/>
        <v>0</v>
      </c>
      <c r="T214" s="58">
        <f>IF(C214=A_Stammdaten!$B$9,$H214-D_SAV!$U214,HLOOKUP(A_Stammdaten!$B$9-1,$V$4:$AB$304,ROW(C214)-3,FALSE)-$U214)</f>
        <v>0</v>
      </c>
      <c r="U214" s="58">
        <f>HLOOKUP(A_Stammdaten!$B$9,$V$4:$AB$304,ROW(C214)-3,FALSE)</f>
        <v>0</v>
      </c>
      <c r="V214" s="58">
        <f t="shared" si="236"/>
        <v>0</v>
      </c>
      <c r="W214" s="58">
        <f t="shared" si="237"/>
        <v>0</v>
      </c>
      <c r="X214" s="58">
        <f t="shared" si="238"/>
        <v>0</v>
      </c>
      <c r="Y214" s="58">
        <f t="shared" si="239"/>
        <v>0</v>
      </c>
      <c r="Z214" s="58">
        <f t="shared" si="240"/>
        <v>0</v>
      </c>
      <c r="AA214" s="58">
        <f t="shared" si="241"/>
        <v>0</v>
      </c>
      <c r="AB214" s="58">
        <f t="shared" si="242"/>
        <v>0</v>
      </c>
    </row>
    <row r="215" spans="1:28" x14ac:dyDescent="0.25">
      <c r="A215" s="56"/>
      <c r="B215" s="45"/>
      <c r="C215" s="126"/>
      <c r="D215" s="47"/>
      <c r="E215" s="47"/>
      <c r="F215" s="47"/>
      <c r="G215" s="47"/>
      <c r="H215" s="60">
        <f t="shared" si="243"/>
        <v>0</v>
      </c>
      <c r="I215" s="45"/>
      <c r="J215" s="59">
        <f>IF(ISBLANK($B215),0,VLOOKUP($B215,Listen!$A$2:$C$44,2,FALSE))</f>
        <v>0</v>
      </c>
      <c r="K215" s="59">
        <f>IF(ISBLANK($B215),0,VLOOKUP($B215,Listen!$A$2:$C$44,3,FALSE))</f>
        <v>0</v>
      </c>
      <c r="L215" s="50">
        <f t="shared" si="244"/>
        <v>0</v>
      </c>
      <c r="M215" s="50">
        <f t="shared" si="262"/>
        <v>0</v>
      </c>
      <c r="N215" s="50">
        <f t="shared" si="263"/>
        <v>0</v>
      </c>
      <c r="O215" s="50">
        <f t="shared" ref="O215" si="266">N215</f>
        <v>0</v>
      </c>
      <c r="P215" s="50">
        <f t="shared" si="264"/>
        <v>0</v>
      </c>
      <c r="Q215" s="50">
        <f t="shared" si="246"/>
        <v>0</v>
      </c>
      <c r="R215" s="50">
        <f t="shared" si="247"/>
        <v>0</v>
      </c>
      <c r="S215" s="58">
        <f t="shared" si="201"/>
        <v>0</v>
      </c>
      <c r="T215" s="58">
        <f>IF(C215=A_Stammdaten!$B$9,$H215-D_SAV!$U215,HLOOKUP(A_Stammdaten!$B$9-1,$V$4:$AB$304,ROW(C215)-3,FALSE)-$U215)</f>
        <v>0</v>
      </c>
      <c r="U215" s="58">
        <f>HLOOKUP(A_Stammdaten!$B$9,$V$4:$AB$304,ROW(C215)-3,FALSE)</f>
        <v>0</v>
      </c>
      <c r="V215" s="58">
        <f t="shared" si="236"/>
        <v>0</v>
      </c>
      <c r="W215" s="58">
        <f t="shared" si="237"/>
        <v>0</v>
      </c>
      <c r="X215" s="58">
        <f t="shared" si="238"/>
        <v>0</v>
      </c>
      <c r="Y215" s="58">
        <f t="shared" si="239"/>
        <v>0</v>
      </c>
      <c r="Z215" s="58">
        <f t="shared" si="240"/>
        <v>0</v>
      </c>
      <c r="AA215" s="58">
        <f t="shared" si="241"/>
        <v>0</v>
      </c>
      <c r="AB215" s="58">
        <f t="shared" si="242"/>
        <v>0</v>
      </c>
    </row>
    <row r="216" spans="1:28" x14ac:dyDescent="0.25">
      <c r="A216" s="56"/>
      <c r="B216" s="45"/>
      <c r="C216" s="126"/>
      <c r="D216" s="47"/>
      <c r="E216" s="47"/>
      <c r="F216" s="47"/>
      <c r="G216" s="47"/>
      <c r="H216" s="60">
        <f t="shared" si="243"/>
        <v>0</v>
      </c>
      <c r="I216" s="45"/>
      <c r="J216" s="59">
        <f>IF(ISBLANK($B216),0,VLOOKUP($B216,Listen!$A$2:$C$44,2,FALSE))</f>
        <v>0</v>
      </c>
      <c r="K216" s="59">
        <f>IF(ISBLANK($B216),0,VLOOKUP($B216,Listen!$A$2:$C$44,3,FALSE))</f>
        <v>0</v>
      </c>
      <c r="L216" s="50">
        <f t="shared" si="244"/>
        <v>0</v>
      </c>
      <c r="M216" s="50">
        <f t="shared" si="262"/>
        <v>0</v>
      </c>
      <c r="N216" s="50">
        <f t="shared" si="263"/>
        <v>0</v>
      </c>
      <c r="O216" s="50">
        <f t="shared" ref="O216" si="267">N216</f>
        <v>0</v>
      </c>
      <c r="P216" s="50">
        <f t="shared" si="264"/>
        <v>0</v>
      </c>
      <c r="Q216" s="50">
        <f t="shared" si="246"/>
        <v>0</v>
      </c>
      <c r="R216" s="50">
        <f t="shared" si="247"/>
        <v>0</v>
      </c>
      <c r="S216" s="58">
        <f t="shared" si="201"/>
        <v>0</v>
      </c>
      <c r="T216" s="58">
        <f>IF(C216=A_Stammdaten!$B$9,$H216-D_SAV!$U216,HLOOKUP(A_Stammdaten!$B$9-1,$V$4:$AB$304,ROW(C216)-3,FALSE)-$U216)</f>
        <v>0</v>
      </c>
      <c r="U216" s="58">
        <f>HLOOKUP(A_Stammdaten!$B$9,$V$4:$AB$304,ROW(C216)-3,FALSE)</f>
        <v>0</v>
      </c>
      <c r="V216" s="58">
        <f t="shared" si="236"/>
        <v>0</v>
      </c>
      <c r="W216" s="58">
        <f t="shared" si="237"/>
        <v>0</v>
      </c>
      <c r="X216" s="58">
        <f t="shared" si="238"/>
        <v>0</v>
      </c>
      <c r="Y216" s="58">
        <f t="shared" si="239"/>
        <v>0</v>
      </c>
      <c r="Z216" s="58">
        <f t="shared" si="240"/>
        <v>0</v>
      </c>
      <c r="AA216" s="58">
        <f t="shared" si="241"/>
        <v>0</v>
      </c>
      <c r="AB216" s="58">
        <f t="shared" si="242"/>
        <v>0</v>
      </c>
    </row>
    <row r="217" spans="1:28" x14ac:dyDescent="0.25">
      <c r="A217" s="56"/>
      <c r="B217" s="45"/>
      <c r="C217" s="126"/>
      <c r="D217" s="47"/>
      <c r="E217" s="47"/>
      <c r="F217" s="47"/>
      <c r="G217" s="47"/>
      <c r="H217" s="60">
        <f t="shared" si="243"/>
        <v>0</v>
      </c>
      <c r="I217" s="45"/>
      <c r="J217" s="59">
        <f>IF(ISBLANK($B217),0,VLOOKUP($B217,Listen!$A$2:$C$44,2,FALSE))</f>
        <v>0</v>
      </c>
      <c r="K217" s="59">
        <f>IF(ISBLANK($B217),0,VLOOKUP($B217,Listen!$A$2:$C$44,3,FALSE))</f>
        <v>0</v>
      </c>
      <c r="L217" s="50">
        <f t="shared" si="244"/>
        <v>0</v>
      </c>
      <c r="M217" s="50">
        <f t="shared" si="262"/>
        <v>0</v>
      </c>
      <c r="N217" s="50">
        <f t="shared" si="263"/>
        <v>0</v>
      </c>
      <c r="O217" s="50">
        <f t="shared" ref="O217" si="268">N217</f>
        <v>0</v>
      </c>
      <c r="P217" s="50">
        <f t="shared" si="264"/>
        <v>0</v>
      </c>
      <c r="Q217" s="50">
        <f t="shared" si="246"/>
        <v>0</v>
      </c>
      <c r="R217" s="50">
        <f t="shared" si="247"/>
        <v>0</v>
      </c>
      <c r="S217" s="58">
        <f t="shared" si="201"/>
        <v>0</v>
      </c>
      <c r="T217" s="58">
        <f>IF(C217=A_Stammdaten!$B$9,$H217-D_SAV!$U217,HLOOKUP(A_Stammdaten!$B$9-1,$V$4:$AB$304,ROW(C217)-3,FALSE)-$U217)</f>
        <v>0</v>
      </c>
      <c r="U217" s="58">
        <f>HLOOKUP(A_Stammdaten!$B$9,$V$4:$AB$304,ROW(C217)-3,FALSE)</f>
        <v>0</v>
      </c>
      <c r="V217" s="58">
        <f t="shared" si="236"/>
        <v>0</v>
      </c>
      <c r="W217" s="58">
        <f t="shared" si="237"/>
        <v>0</v>
      </c>
      <c r="X217" s="58">
        <f t="shared" si="238"/>
        <v>0</v>
      </c>
      <c r="Y217" s="58">
        <f t="shared" si="239"/>
        <v>0</v>
      </c>
      <c r="Z217" s="58">
        <f t="shared" si="240"/>
        <v>0</v>
      </c>
      <c r="AA217" s="58">
        <f t="shared" si="241"/>
        <v>0</v>
      </c>
      <c r="AB217" s="58">
        <f t="shared" si="242"/>
        <v>0</v>
      </c>
    </row>
    <row r="218" spans="1:28" x14ac:dyDescent="0.25">
      <c r="A218" s="56"/>
      <c r="B218" s="45"/>
      <c r="C218" s="126"/>
      <c r="D218" s="47"/>
      <c r="E218" s="47"/>
      <c r="F218" s="47"/>
      <c r="G218" s="47"/>
      <c r="H218" s="60">
        <f t="shared" si="243"/>
        <v>0</v>
      </c>
      <c r="I218" s="45"/>
      <c r="J218" s="59">
        <f>IF(ISBLANK($B218),0,VLOOKUP($B218,Listen!$A$2:$C$44,2,FALSE))</f>
        <v>0</v>
      </c>
      <c r="K218" s="59">
        <f>IF(ISBLANK($B218),0,VLOOKUP($B218,Listen!$A$2:$C$44,3,FALSE))</f>
        <v>0</v>
      </c>
      <c r="L218" s="50">
        <f t="shared" si="244"/>
        <v>0</v>
      </c>
      <c r="M218" s="50">
        <f t="shared" si="262"/>
        <v>0</v>
      </c>
      <c r="N218" s="50">
        <f t="shared" si="263"/>
        <v>0</v>
      </c>
      <c r="O218" s="50">
        <f t="shared" ref="O218" si="269">N218</f>
        <v>0</v>
      </c>
      <c r="P218" s="50">
        <f t="shared" si="264"/>
        <v>0</v>
      </c>
      <c r="Q218" s="50">
        <f t="shared" si="246"/>
        <v>0</v>
      </c>
      <c r="R218" s="50">
        <f t="shared" si="247"/>
        <v>0</v>
      </c>
      <c r="S218" s="58">
        <f t="shared" si="201"/>
        <v>0</v>
      </c>
      <c r="T218" s="58">
        <f>IF(C218=A_Stammdaten!$B$9,$H218-D_SAV!$U218,HLOOKUP(A_Stammdaten!$B$9-1,$V$4:$AB$304,ROW(C218)-3,FALSE)-$U218)</f>
        <v>0</v>
      </c>
      <c r="U218" s="58">
        <f>HLOOKUP(A_Stammdaten!$B$9,$V$4:$AB$304,ROW(C218)-3,FALSE)</f>
        <v>0</v>
      </c>
      <c r="V218" s="58">
        <f t="shared" si="236"/>
        <v>0</v>
      </c>
      <c r="W218" s="58">
        <f t="shared" si="237"/>
        <v>0</v>
      </c>
      <c r="X218" s="58">
        <f t="shared" si="238"/>
        <v>0</v>
      </c>
      <c r="Y218" s="58">
        <f t="shared" si="239"/>
        <v>0</v>
      </c>
      <c r="Z218" s="58">
        <f t="shared" si="240"/>
        <v>0</v>
      </c>
      <c r="AA218" s="58">
        <f t="shared" si="241"/>
        <v>0</v>
      </c>
      <c r="AB218" s="58">
        <f t="shared" si="242"/>
        <v>0</v>
      </c>
    </row>
    <row r="219" spans="1:28" x14ac:dyDescent="0.25">
      <c r="A219" s="56"/>
      <c r="B219" s="45"/>
      <c r="C219" s="126"/>
      <c r="D219" s="47"/>
      <c r="E219" s="47"/>
      <c r="F219" s="47"/>
      <c r="G219" s="47"/>
      <c r="H219" s="60">
        <f t="shared" si="243"/>
        <v>0</v>
      </c>
      <c r="I219" s="45"/>
      <c r="J219" s="59">
        <f>IF(ISBLANK($B219),0,VLOOKUP($B219,Listen!$A$2:$C$44,2,FALSE))</f>
        <v>0</v>
      </c>
      <c r="K219" s="59">
        <f>IF(ISBLANK($B219),0,VLOOKUP($B219,Listen!$A$2:$C$44,3,FALSE))</f>
        <v>0</v>
      </c>
      <c r="L219" s="50">
        <f t="shared" si="244"/>
        <v>0</v>
      </c>
      <c r="M219" s="50">
        <f t="shared" si="262"/>
        <v>0</v>
      </c>
      <c r="N219" s="50">
        <f t="shared" si="263"/>
        <v>0</v>
      </c>
      <c r="O219" s="50">
        <f t="shared" ref="O219" si="270">N219</f>
        <v>0</v>
      </c>
      <c r="P219" s="50">
        <f t="shared" si="264"/>
        <v>0</v>
      </c>
      <c r="Q219" s="50">
        <f t="shared" si="246"/>
        <v>0</v>
      </c>
      <c r="R219" s="50">
        <f t="shared" si="247"/>
        <v>0</v>
      </c>
      <c r="S219" s="58">
        <f t="shared" si="201"/>
        <v>0</v>
      </c>
      <c r="T219" s="58">
        <f>IF(C219=A_Stammdaten!$B$9,$H219-D_SAV!$U219,HLOOKUP(A_Stammdaten!$B$9-1,$V$4:$AB$304,ROW(C219)-3,FALSE)-$U219)</f>
        <v>0</v>
      </c>
      <c r="U219" s="58">
        <f>HLOOKUP(A_Stammdaten!$B$9,$V$4:$AB$304,ROW(C219)-3,FALSE)</f>
        <v>0</v>
      </c>
      <c r="V219" s="58">
        <f t="shared" si="236"/>
        <v>0</v>
      </c>
      <c r="W219" s="58">
        <f t="shared" si="237"/>
        <v>0</v>
      </c>
      <c r="X219" s="58">
        <f t="shared" si="238"/>
        <v>0</v>
      </c>
      <c r="Y219" s="58">
        <f t="shared" si="239"/>
        <v>0</v>
      </c>
      <c r="Z219" s="58">
        <f t="shared" si="240"/>
        <v>0</v>
      </c>
      <c r="AA219" s="58">
        <f t="shared" si="241"/>
        <v>0</v>
      </c>
      <c r="AB219" s="58">
        <f t="shared" si="242"/>
        <v>0</v>
      </c>
    </row>
    <row r="220" spans="1:28" x14ac:dyDescent="0.25">
      <c r="A220" s="56"/>
      <c r="B220" s="45"/>
      <c r="C220" s="126"/>
      <c r="D220" s="47"/>
      <c r="E220" s="47"/>
      <c r="F220" s="47"/>
      <c r="G220" s="47"/>
      <c r="H220" s="60">
        <f t="shared" si="243"/>
        <v>0</v>
      </c>
      <c r="I220" s="45"/>
      <c r="J220" s="59">
        <f>IF(ISBLANK($B220),0,VLOOKUP($B220,Listen!$A$2:$C$44,2,FALSE))</f>
        <v>0</v>
      </c>
      <c r="K220" s="59">
        <f>IF(ISBLANK($B220),0,VLOOKUP($B220,Listen!$A$2:$C$44,3,FALSE))</f>
        <v>0</v>
      </c>
      <c r="L220" s="50">
        <f t="shared" si="244"/>
        <v>0</v>
      </c>
      <c r="M220" s="50">
        <f t="shared" si="262"/>
        <v>0</v>
      </c>
      <c r="N220" s="50">
        <f t="shared" si="263"/>
        <v>0</v>
      </c>
      <c r="O220" s="50">
        <f t="shared" ref="O220" si="271">N220</f>
        <v>0</v>
      </c>
      <c r="P220" s="50">
        <f t="shared" si="264"/>
        <v>0</v>
      </c>
      <c r="Q220" s="50">
        <f t="shared" si="246"/>
        <v>0</v>
      </c>
      <c r="R220" s="50">
        <f t="shared" si="247"/>
        <v>0</v>
      </c>
      <c r="S220" s="58">
        <f t="shared" si="201"/>
        <v>0</v>
      </c>
      <c r="T220" s="58">
        <f>IF(C220=A_Stammdaten!$B$9,$H220-D_SAV!$U220,HLOOKUP(A_Stammdaten!$B$9-1,$V$4:$AB$304,ROW(C220)-3,FALSE)-$U220)</f>
        <v>0</v>
      </c>
      <c r="U220" s="58">
        <f>HLOOKUP(A_Stammdaten!$B$9,$V$4:$AB$304,ROW(C220)-3,FALSE)</f>
        <v>0</v>
      </c>
      <c r="V220" s="58">
        <f t="shared" si="236"/>
        <v>0</v>
      </c>
      <c r="W220" s="58">
        <f t="shared" si="237"/>
        <v>0</v>
      </c>
      <c r="X220" s="58">
        <f t="shared" si="238"/>
        <v>0</v>
      </c>
      <c r="Y220" s="58">
        <f t="shared" si="239"/>
        <v>0</v>
      </c>
      <c r="Z220" s="58">
        <f t="shared" si="240"/>
        <v>0</v>
      </c>
      <c r="AA220" s="58">
        <f t="shared" si="241"/>
        <v>0</v>
      </c>
      <c r="AB220" s="58">
        <f t="shared" si="242"/>
        <v>0</v>
      </c>
    </row>
    <row r="221" spans="1:28" x14ac:dyDescent="0.25">
      <c r="A221" s="56"/>
      <c r="B221" s="45"/>
      <c r="C221" s="126"/>
      <c r="D221" s="47"/>
      <c r="E221" s="47"/>
      <c r="F221" s="47"/>
      <c r="G221" s="47"/>
      <c r="H221" s="60">
        <f t="shared" si="243"/>
        <v>0</v>
      </c>
      <c r="I221" s="45"/>
      <c r="J221" s="59">
        <f>IF(ISBLANK($B221),0,VLOOKUP($B221,Listen!$A$2:$C$44,2,FALSE))</f>
        <v>0</v>
      </c>
      <c r="K221" s="59">
        <f>IF(ISBLANK($B221),0,VLOOKUP($B221,Listen!$A$2:$C$44,3,FALSE))</f>
        <v>0</v>
      </c>
      <c r="L221" s="50">
        <f t="shared" si="244"/>
        <v>0</v>
      </c>
      <c r="M221" s="50">
        <f t="shared" si="262"/>
        <v>0</v>
      </c>
      <c r="N221" s="50">
        <f t="shared" si="263"/>
        <v>0</v>
      </c>
      <c r="O221" s="50">
        <f t="shared" ref="O221" si="272">N221</f>
        <v>0</v>
      </c>
      <c r="P221" s="50">
        <f t="shared" si="264"/>
        <v>0</v>
      </c>
      <c r="Q221" s="50">
        <f t="shared" si="246"/>
        <v>0</v>
      </c>
      <c r="R221" s="50">
        <f t="shared" si="247"/>
        <v>0</v>
      </c>
      <c r="S221" s="58">
        <f t="shared" si="201"/>
        <v>0</v>
      </c>
      <c r="T221" s="58">
        <f>IF(C221=A_Stammdaten!$B$9,$H221-D_SAV!$U221,HLOOKUP(A_Stammdaten!$B$9-1,$V$4:$AB$304,ROW(C221)-3,FALSE)-$U221)</f>
        <v>0</v>
      </c>
      <c r="U221" s="58">
        <f>HLOOKUP(A_Stammdaten!$B$9,$V$4:$AB$304,ROW(C221)-3,FALSE)</f>
        <v>0</v>
      </c>
      <c r="V221" s="58">
        <f t="shared" si="236"/>
        <v>0</v>
      </c>
      <c r="W221" s="58">
        <f t="shared" si="237"/>
        <v>0</v>
      </c>
      <c r="X221" s="58">
        <f t="shared" si="238"/>
        <v>0</v>
      </c>
      <c r="Y221" s="58">
        <f t="shared" si="239"/>
        <v>0</v>
      </c>
      <c r="Z221" s="58">
        <f t="shared" si="240"/>
        <v>0</v>
      </c>
      <c r="AA221" s="58">
        <f t="shared" si="241"/>
        <v>0</v>
      </c>
      <c r="AB221" s="58">
        <f t="shared" si="242"/>
        <v>0</v>
      </c>
    </row>
    <row r="222" spans="1:28" x14ac:dyDescent="0.25">
      <c r="A222" s="56"/>
      <c r="B222" s="45"/>
      <c r="C222" s="126"/>
      <c r="D222" s="47"/>
      <c r="E222" s="47"/>
      <c r="F222" s="47"/>
      <c r="G222" s="47"/>
      <c r="H222" s="60">
        <f t="shared" si="243"/>
        <v>0</v>
      </c>
      <c r="I222" s="45"/>
      <c r="J222" s="59">
        <f>IF(ISBLANK($B222),0,VLOOKUP($B222,Listen!$A$2:$C$44,2,FALSE))</f>
        <v>0</v>
      </c>
      <c r="K222" s="59">
        <f>IF(ISBLANK($B222),0,VLOOKUP($B222,Listen!$A$2:$C$44,3,FALSE))</f>
        <v>0</v>
      </c>
      <c r="L222" s="50">
        <f t="shared" si="244"/>
        <v>0</v>
      </c>
      <c r="M222" s="50">
        <f t="shared" si="262"/>
        <v>0</v>
      </c>
      <c r="N222" s="50">
        <f t="shared" si="263"/>
        <v>0</v>
      </c>
      <c r="O222" s="50">
        <f t="shared" ref="O222" si="273">N222</f>
        <v>0</v>
      </c>
      <c r="P222" s="50">
        <f t="shared" si="264"/>
        <v>0</v>
      </c>
      <c r="Q222" s="50">
        <f t="shared" si="246"/>
        <v>0</v>
      </c>
      <c r="R222" s="50">
        <f t="shared" si="247"/>
        <v>0</v>
      </c>
      <c r="S222" s="58">
        <f t="shared" si="201"/>
        <v>0</v>
      </c>
      <c r="T222" s="58">
        <f>IF(C222=A_Stammdaten!$B$9,$H222-D_SAV!$U222,HLOOKUP(A_Stammdaten!$B$9-1,$V$4:$AB$304,ROW(C222)-3,FALSE)-$U222)</f>
        <v>0</v>
      </c>
      <c r="U222" s="58">
        <f>HLOOKUP(A_Stammdaten!$B$9,$V$4:$AB$304,ROW(C222)-3,FALSE)</f>
        <v>0</v>
      </c>
      <c r="V222" s="58">
        <f t="shared" si="236"/>
        <v>0</v>
      </c>
      <c r="W222" s="58">
        <f t="shared" si="237"/>
        <v>0</v>
      </c>
      <c r="X222" s="58">
        <f t="shared" si="238"/>
        <v>0</v>
      </c>
      <c r="Y222" s="58">
        <f t="shared" si="239"/>
        <v>0</v>
      </c>
      <c r="Z222" s="58">
        <f t="shared" si="240"/>
        <v>0</v>
      </c>
      <c r="AA222" s="58">
        <f t="shared" si="241"/>
        <v>0</v>
      </c>
      <c r="AB222" s="58">
        <f t="shared" si="242"/>
        <v>0</v>
      </c>
    </row>
    <row r="223" spans="1:28" x14ac:dyDescent="0.25">
      <c r="A223" s="56"/>
      <c r="B223" s="45"/>
      <c r="C223" s="126"/>
      <c r="D223" s="47"/>
      <c r="E223" s="47"/>
      <c r="F223" s="47"/>
      <c r="G223" s="47"/>
      <c r="H223" s="60">
        <f t="shared" si="243"/>
        <v>0</v>
      </c>
      <c r="I223" s="45"/>
      <c r="J223" s="59">
        <f>IF(ISBLANK($B223),0,VLOOKUP($B223,Listen!$A$2:$C$44,2,FALSE))</f>
        <v>0</v>
      </c>
      <c r="K223" s="59">
        <f>IF(ISBLANK($B223),0,VLOOKUP($B223,Listen!$A$2:$C$44,3,FALSE))</f>
        <v>0</v>
      </c>
      <c r="L223" s="50">
        <f t="shared" si="244"/>
        <v>0</v>
      </c>
      <c r="M223" s="50">
        <f t="shared" si="262"/>
        <v>0</v>
      </c>
      <c r="N223" s="50">
        <f t="shared" si="263"/>
        <v>0</v>
      </c>
      <c r="O223" s="50">
        <f t="shared" ref="O223" si="274">N223</f>
        <v>0</v>
      </c>
      <c r="P223" s="50">
        <f t="shared" si="264"/>
        <v>0</v>
      </c>
      <c r="Q223" s="50">
        <f t="shared" si="246"/>
        <v>0</v>
      </c>
      <c r="R223" s="50">
        <f t="shared" si="247"/>
        <v>0</v>
      </c>
      <c r="S223" s="58">
        <f t="shared" si="201"/>
        <v>0</v>
      </c>
      <c r="T223" s="58">
        <f>IF(C223=A_Stammdaten!$B$9,$H223-D_SAV!$U223,HLOOKUP(A_Stammdaten!$B$9-1,$V$4:$AB$304,ROW(C223)-3,FALSE)-$U223)</f>
        <v>0</v>
      </c>
      <c r="U223" s="58">
        <f>HLOOKUP(A_Stammdaten!$B$9,$V$4:$AB$304,ROW(C223)-3,FALSE)</f>
        <v>0</v>
      </c>
      <c r="V223" s="58">
        <f t="shared" si="236"/>
        <v>0</v>
      </c>
      <c r="W223" s="58">
        <f t="shared" si="237"/>
        <v>0</v>
      </c>
      <c r="X223" s="58">
        <f t="shared" si="238"/>
        <v>0</v>
      </c>
      <c r="Y223" s="58">
        <f t="shared" si="239"/>
        <v>0</v>
      </c>
      <c r="Z223" s="58">
        <f t="shared" si="240"/>
        <v>0</v>
      </c>
      <c r="AA223" s="58">
        <f t="shared" si="241"/>
        <v>0</v>
      </c>
      <c r="AB223" s="58">
        <f t="shared" si="242"/>
        <v>0</v>
      </c>
    </row>
    <row r="224" spans="1:28" x14ac:dyDescent="0.25">
      <c r="A224" s="56"/>
      <c r="B224" s="45"/>
      <c r="C224" s="126"/>
      <c r="D224" s="47"/>
      <c r="E224" s="47"/>
      <c r="F224" s="47"/>
      <c r="G224" s="47"/>
      <c r="H224" s="60">
        <f t="shared" si="243"/>
        <v>0</v>
      </c>
      <c r="I224" s="45"/>
      <c r="J224" s="59">
        <f>IF(ISBLANK($B224),0,VLOOKUP($B224,Listen!$A$2:$C$44,2,FALSE))</f>
        <v>0</v>
      </c>
      <c r="K224" s="59">
        <f>IF(ISBLANK($B224),0,VLOOKUP($B224,Listen!$A$2:$C$44,3,FALSE))</f>
        <v>0</v>
      </c>
      <c r="L224" s="50">
        <f t="shared" si="244"/>
        <v>0</v>
      </c>
      <c r="M224" s="50">
        <f t="shared" si="262"/>
        <v>0</v>
      </c>
      <c r="N224" s="50">
        <f t="shared" si="263"/>
        <v>0</v>
      </c>
      <c r="O224" s="50">
        <f t="shared" ref="O224" si="275">N224</f>
        <v>0</v>
      </c>
      <c r="P224" s="50">
        <f t="shared" si="264"/>
        <v>0</v>
      </c>
      <c r="Q224" s="50">
        <f t="shared" si="246"/>
        <v>0</v>
      </c>
      <c r="R224" s="50">
        <f t="shared" si="247"/>
        <v>0</v>
      </c>
      <c r="S224" s="58">
        <f t="shared" si="201"/>
        <v>0</v>
      </c>
      <c r="T224" s="58">
        <f>IF(C224=A_Stammdaten!$B$9,$H224-D_SAV!$U224,HLOOKUP(A_Stammdaten!$B$9-1,$V$4:$AB$304,ROW(C224)-3,FALSE)-$U224)</f>
        <v>0</v>
      </c>
      <c r="U224" s="58">
        <f>HLOOKUP(A_Stammdaten!$B$9,$V$4:$AB$304,ROW(C224)-3,FALSE)</f>
        <v>0</v>
      </c>
      <c r="V224" s="58">
        <f t="shared" si="236"/>
        <v>0</v>
      </c>
      <c r="W224" s="58">
        <f t="shared" si="237"/>
        <v>0</v>
      </c>
      <c r="X224" s="58">
        <f t="shared" si="238"/>
        <v>0</v>
      </c>
      <c r="Y224" s="58">
        <f t="shared" si="239"/>
        <v>0</v>
      </c>
      <c r="Z224" s="58">
        <f t="shared" si="240"/>
        <v>0</v>
      </c>
      <c r="AA224" s="58">
        <f t="shared" si="241"/>
        <v>0</v>
      </c>
      <c r="AB224" s="58">
        <f t="shared" si="242"/>
        <v>0</v>
      </c>
    </row>
    <row r="225" spans="1:28" x14ac:dyDescent="0.25">
      <c r="A225" s="56"/>
      <c r="B225" s="45"/>
      <c r="C225" s="126"/>
      <c r="D225" s="47"/>
      <c r="E225" s="47"/>
      <c r="F225" s="47"/>
      <c r="G225" s="47"/>
      <c r="H225" s="60">
        <f t="shared" si="243"/>
        <v>0</v>
      </c>
      <c r="I225" s="45"/>
      <c r="J225" s="59">
        <f>IF(ISBLANK($B225),0,VLOOKUP($B225,Listen!$A$2:$C$44,2,FALSE))</f>
        <v>0</v>
      </c>
      <c r="K225" s="59">
        <f>IF(ISBLANK($B225),0,VLOOKUP($B225,Listen!$A$2:$C$44,3,FALSE))</f>
        <v>0</v>
      </c>
      <c r="L225" s="50">
        <f t="shared" si="244"/>
        <v>0</v>
      </c>
      <c r="M225" s="50">
        <f t="shared" si="262"/>
        <v>0</v>
      </c>
      <c r="N225" s="50">
        <f t="shared" si="263"/>
        <v>0</v>
      </c>
      <c r="O225" s="50">
        <f t="shared" ref="O225" si="276">N225</f>
        <v>0</v>
      </c>
      <c r="P225" s="50">
        <f t="shared" si="264"/>
        <v>0</v>
      </c>
      <c r="Q225" s="50">
        <f t="shared" si="246"/>
        <v>0</v>
      </c>
      <c r="R225" s="50">
        <f t="shared" si="247"/>
        <v>0</v>
      </c>
      <c r="S225" s="58">
        <f t="shared" si="201"/>
        <v>0</v>
      </c>
      <c r="T225" s="58">
        <f>IF(C225=A_Stammdaten!$B$9,$H225-D_SAV!$U225,HLOOKUP(A_Stammdaten!$B$9-1,$V$4:$AB$304,ROW(C225)-3,FALSE)-$U225)</f>
        <v>0</v>
      </c>
      <c r="U225" s="58">
        <f>HLOOKUP(A_Stammdaten!$B$9,$V$4:$AB$304,ROW(C225)-3,FALSE)</f>
        <v>0</v>
      </c>
      <c r="V225" s="58">
        <f t="shared" si="236"/>
        <v>0</v>
      </c>
      <c r="W225" s="58">
        <f t="shared" si="237"/>
        <v>0</v>
      </c>
      <c r="X225" s="58">
        <f t="shared" si="238"/>
        <v>0</v>
      </c>
      <c r="Y225" s="58">
        <f t="shared" si="239"/>
        <v>0</v>
      </c>
      <c r="Z225" s="58">
        <f t="shared" si="240"/>
        <v>0</v>
      </c>
      <c r="AA225" s="58">
        <f t="shared" si="241"/>
        <v>0</v>
      </c>
      <c r="AB225" s="58">
        <f t="shared" si="242"/>
        <v>0</v>
      </c>
    </row>
    <row r="226" spans="1:28" x14ac:dyDescent="0.25">
      <c r="A226" s="56"/>
      <c r="B226" s="45"/>
      <c r="C226" s="126"/>
      <c r="D226" s="47"/>
      <c r="E226" s="47"/>
      <c r="F226" s="47"/>
      <c r="G226" s="47"/>
      <c r="H226" s="60">
        <f t="shared" si="243"/>
        <v>0</v>
      </c>
      <c r="I226" s="45"/>
      <c r="J226" s="59">
        <f>IF(ISBLANK($B226),0,VLOOKUP($B226,Listen!$A$2:$C$44,2,FALSE))</f>
        <v>0</v>
      </c>
      <c r="K226" s="59">
        <f>IF(ISBLANK($B226),0,VLOOKUP($B226,Listen!$A$2:$C$44,3,FALSE))</f>
        <v>0</v>
      </c>
      <c r="L226" s="50">
        <f t="shared" si="244"/>
        <v>0</v>
      </c>
      <c r="M226" s="50">
        <f t="shared" si="262"/>
        <v>0</v>
      </c>
      <c r="N226" s="50">
        <f t="shared" si="263"/>
        <v>0</v>
      </c>
      <c r="O226" s="50">
        <f t="shared" ref="O226" si="277">N226</f>
        <v>0</v>
      </c>
      <c r="P226" s="50">
        <f t="shared" si="264"/>
        <v>0</v>
      </c>
      <c r="Q226" s="50">
        <f t="shared" si="246"/>
        <v>0</v>
      </c>
      <c r="R226" s="50">
        <f t="shared" si="247"/>
        <v>0</v>
      </c>
      <c r="S226" s="58">
        <f t="shared" si="201"/>
        <v>0</v>
      </c>
      <c r="T226" s="58">
        <f>IF(C226=A_Stammdaten!$B$9,$H226-D_SAV!$U226,HLOOKUP(A_Stammdaten!$B$9-1,$V$4:$AB$304,ROW(C226)-3,FALSE)-$U226)</f>
        <v>0</v>
      </c>
      <c r="U226" s="58">
        <f>HLOOKUP(A_Stammdaten!$B$9,$V$4:$AB$304,ROW(C226)-3,FALSE)</f>
        <v>0</v>
      </c>
      <c r="V226" s="58">
        <f t="shared" si="236"/>
        <v>0</v>
      </c>
      <c r="W226" s="58">
        <f t="shared" si="237"/>
        <v>0</v>
      </c>
      <c r="X226" s="58">
        <f t="shared" si="238"/>
        <v>0</v>
      </c>
      <c r="Y226" s="58">
        <f t="shared" si="239"/>
        <v>0</v>
      </c>
      <c r="Z226" s="58">
        <f t="shared" si="240"/>
        <v>0</v>
      </c>
      <c r="AA226" s="58">
        <f t="shared" si="241"/>
        <v>0</v>
      </c>
      <c r="AB226" s="58">
        <f t="shared" si="242"/>
        <v>0</v>
      </c>
    </row>
    <row r="227" spans="1:28" x14ac:dyDescent="0.25">
      <c r="A227" s="56"/>
      <c r="B227" s="45"/>
      <c r="C227" s="126"/>
      <c r="D227" s="47"/>
      <c r="E227" s="47"/>
      <c r="F227" s="47"/>
      <c r="G227" s="47"/>
      <c r="H227" s="60">
        <f t="shared" si="243"/>
        <v>0</v>
      </c>
      <c r="I227" s="45"/>
      <c r="J227" s="59">
        <f>IF(ISBLANK($B227),0,VLOOKUP($B227,Listen!$A$2:$C$44,2,FALSE))</f>
        <v>0</v>
      </c>
      <c r="K227" s="59">
        <f>IF(ISBLANK($B227),0,VLOOKUP($B227,Listen!$A$2:$C$44,3,FALSE))</f>
        <v>0</v>
      </c>
      <c r="L227" s="50">
        <f t="shared" si="244"/>
        <v>0</v>
      </c>
      <c r="M227" s="50">
        <f t="shared" si="262"/>
        <v>0</v>
      </c>
      <c r="N227" s="50">
        <f t="shared" si="263"/>
        <v>0</v>
      </c>
      <c r="O227" s="50">
        <f t="shared" ref="O227" si="278">N227</f>
        <v>0</v>
      </c>
      <c r="P227" s="50">
        <f t="shared" si="264"/>
        <v>0</v>
      </c>
      <c r="Q227" s="50">
        <f t="shared" si="246"/>
        <v>0</v>
      </c>
      <c r="R227" s="50">
        <f t="shared" si="247"/>
        <v>0</v>
      </c>
      <c r="S227" s="58">
        <f t="shared" ref="S227:S290" si="279">U227+T227</f>
        <v>0</v>
      </c>
      <c r="T227" s="58">
        <f>IF(C227=A_Stammdaten!$B$9,$H227-D_SAV!$U227,HLOOKUP(A_Stammdaten!$B$9-1,$V$4:$AB$304,ROW(C227)-3,FALSE)-$U227)</f>
        <v>0</v>
      </c>
      <c r="U227" s="58">
        <f>HLOOKUP(A_Stammdaten!$B$9,$V$4:$AB$304,ROW(C227)-3,FALSE)</f>
        <v>0</v>
      </c>
      <c r="V227" s="58">
        <f t="shared" si="236"/>
        <v>0</v>
      </c>
      <c r="W227" s="58">
        <f t="shared" si="237"/>
        <v>0</v>
      </c>
      <c r="X227" s="58">
        <f t="shared" si="238"/>
        <v>0</v>
      </c>
      <c r="Y227" s="58">
        <f t="shared" si="239"/>
        <v>0</v>
      </c>
      <c r="Z227" s="58">
        <f t="shared" si="240"/>
        <v>0</v>
      </c>
      <c r="AA227" s="58">
        <f t="shared" si="241"/>
        <v>0</v>
      </c>
      <c r="AB227" s="58">
        <f t="shared" si="242"/>
        <v>0</v>
      </c>
    </row>
    <row r="228" spans="1:28" x14ac:dyDescent="0.25">
      <c r="A228" s="56"/>
      <c r="B228" s="45"/>
      <c r="C228" s="126"/>
      <c r="D228" s="47"/>
      <c r="E228" s="47"/>
      <c r="F228" s="47"/>
      <c r="G228" s="47"/>
      <c r="H228" s="60">
        <f t="shared" si="243"/>
        <v>0</v>
      </c>
      <c r="I228" s="45"/>
      <c r="J228" s="59">
        <f>IF(ISBLANK($B228),0,VLOOKUP($B228,Listen!$A$2:$C$44,2,FALSE))</f>
        <v>0</v>
      </c>
      <c r="K228" s="59">
        <f>IF(ISBLANK($B228),0,VLOOKUP($B228,Listen!$A$2:$C$44,3,FALSE))</f>
        <v>0</v>
      </c>
      <c r="L228" s="50">
        <f t="shared" si="244"/>
        <v>0</v>
      </c>
      <c r="M228" s="50">
        <f t="shared" si="262"/>
        <v>0</v>
      </c>
      <c r="N228" s="50">
        <f t="shared" si="263"/>
        <v>0</v>
      </c>
      <c r="O228" s="50">
        <f t="shared" ref="O228" si="280">N228</f>
        <v>0</v>
      </c>
      <c r="P228" s="50">
        <f t="shared" si="264"/>
        <v>0</v>
      </c>
      <c r="Q228" s="50">
        <f t="shared" si="246"/>
        <v>0</v>
      </c>
      <c r="R228" s="50">
        <f t="shared" si="247"/>
        <v>0</v>
      </c>
      <c r="S228" s="58">
        <f t="shared" si="279"/>
        <v>0</v>
      </c>
      <c r="T228" s="58">
        <f>IF(C228=A_Stammdaten!$B$9,$H228-D_SAV!$U228,HLOOKUP(A_Stammdaten!$B$9-1,$V$4:$AB$304,ROW(C228)-3,FALSE)-$U228)</f>
        <v>0</v>
      </c>
      <c r="U228" s="58">
        <f>HLOOKUP(A_Stammdaten!$B$9,$V$4:$AB$304,ROW(C228)-3,FALSE)</f>
        <v>0</v>
      </c>
      <c r="V228" s="58">
        <f t="shared" si="236"/>
        <v>0</v>
      </c>
      <c r="W228" s="58">
        <f t="shared" si="237"/>
        <v>0</v>
      </c>
      <c r="X228" s="58">
        <f t="shared" si="238"/>
        <v>0</v>
      </c>
      <c r="Y228" s="58">
        <f t="shared" si="239"/>
        <v>0</v>
      </c>
      <c r="Z228" s="58">
        <f t="shared" si="240"/>
        <v>0</v>
      </c>
      <c r="AA228" s="58">
        <f t="shared" si="241"/>
        <v>0</v>
      </c>
      <c r="AB228" s="58">
        <f t="shared" si="242"/>
        <v>0</v>
      </c>
    </row>
    <row r="229" spans="1:28" x14ac:dyDescent="0.25">
      <c r="A229" s="56"/>
      <c r="B229" s="45"/>
      <c r="C229" s="126"/>
      <c r="D229" s="47"/>
      <c r="E229" s="47"/>
      <c r="F229" s="47"/>
      <c r="G229" s="47"/>
      <c r="H229" s="60">
        <f t="shared" si="243"/>
        <v>0</v>
      </c>
      <c r="I229" s="45"/>
      <c r="J229" s="59">
        <f>IF(ISBLANK($B229),0,VLOOKUP($B229,Listen!$A$2:$C$44,2,FALSE))</f>
        <v>0</v>
      </c>
      <c r="K229" s="59">
        <f>IF(ISBLANK($B229),0,VLOOKUP($B229,Listen!$A$2:$C$44,3,FALSE))</f>
        <v>0</v>
      </c>
      <c r="L229" s="50">
        <f t="shared" si="244"/>
        <v>0</v>
      </c>
      <c r="M229" s="50">
        <f t="shared" si="262"/>
        <v>0</v>
      </c>
      <c r="N229" s="50">
        <f t="shared" si="263"/>
        <v>0</v>
      </c>
      <c r="O229" s="50">
        <f t="shared" ref="O229:P244" si="281">N229</f>
        <v>0</v>
      </c>
      <c r="P229" s="50">
        <f t="shared" si="281"/>
        <v>0</v>
      </c>
      <c r="Q229" s="50">
        <f t="shared" si="246"/>
        <v>0</v>
      </c>
      <c r="R229" s="50">
        <f t="shared" si="247"/>
        <v>0</v>
      </c>
      <c r="S229" s="58">
        <f t="shared" si="279"/>
        <v>0</v>
      </c>
      <c r="T229" s="58">
        <f>IF(C229=A_Stammdaten!$B$9,$H229-D_SAV!$U229,HLOOKUP(A_Stammdaten!$B$9-1,$V$4:$AB$304,ROW(C229)-3,FALSE)-$U229)</f>
        <v>0</v>
      </c>
      <c r="U229" s="58">
        <f>HLOOKUP(A_Stammdaten!$B$9,$V$4:$AB$304,ROW(C229)-3,FALSE)</f>
        <v>0</v>
      </c>
      <c r="V229" s="58">
        <f t="shared" si="236"/>
        <v>0</v>
      </c>
      <c r="W229" s="58">
        <f t="shared" si="237"/>
        <v>0</v>
      </c>
      <c r="X229" s="58">
        <f t="shared" si="238"/>
        <v>0</v>
      </c>
      <c r="Y229" s="58">
        <f t="shared" si="239"/>
        <v>0</v>
      </c>
      <c r="Z229" s="58">
        <f t="shared" si="240"/>
        <v>0</v>
      </c>
      <c r="AA229" s="58">
        <f t="shared" si="241"/>
        <v>0</v>
      </c>
      <c r="AB229" s="58">
        <f t="shared" si="242"/>
        <v>0</v>
      </c>
    </row>
    <row r="230" spans="1:28" x14ac:dyDescent="0.25">
      <c r="A230" s="56"/>
      <c r="B230" s="45"/>
      <c r="C230" s="126"/>
      <c r="D230" s="47"/>
      <c r="E230" s="47"/>
      <c r="F230" s="47"/>
      <c r="G230" s="47"/>
      <c r="H230" s="60">
        <f t="shared" si="243"/>
        <v>0</v>
      </c>
      <c r="I230" s="45"/>
      <c r="J230" s="59">
        <f>IF(ISBLANK($B230),0,VLOOKUP($B230,Listen!$A$2:$C$44,2,FALSE))</f>
        <v>0</v>
      </c>
      <c r="K230" s="59">
        <f>IF(ISBLANK($B230),0,VLOOKUP($B230,Listen!$A$2:$C$44,3,FALSE))</f>
        <v>0</v>
      </c>
      <c r="L230" s="50">
        <f t="shared" si="244"/>
        <v>0</v>
      </c>
      <c r="M230" s="50">
        <f t="shared" si="262"/>
        <v>0</v>
      </c>
      <c r="N230" s="50">
        <f t="shared" si="263"/>
        <v>0</v>
      </c>
      <c r="O230" s="50">
        <f t="shared" ref="O230" si="282">N230</f>
        <v>0</v>
      </c>
      <c r="P230" s="50">
        <f t="shared" si="281"/>
        <v>0</v>
      </c>
      <c r="Q230" s="50">
        <f t="shared" si="246"/>
        <v>0</v>
      </c>
      <c r="R230" s="50">
        <f t="shared" si="247"/>
        <v>0</v>
      </c>
      <c r="S230" s="58">
        <f t="shared" si="279"/>
        <v>0</v>
      </c>
      <c r="T230" s="58">
        <f>IF(C230=A_Stammdaten!$B$9,$H230-D_SAV!$U230,HLOOKUP(A_Stammdaten!$B$9-1,$V$4:$AB$304,ROW(C230)-3,FALSE)-$U230)</f>
        <v>0</v>
      </c>
      <c r="U230" s="58">
        <f>HLOOKUP(A_Stammdaten!$B$9,$V$4:$AB$304,ROW(C230)-3,FALSE)</f>
        <v>0</v>
      </c>
      <c r="V230" s="58">
        <f t="shared" si="236"/>
        <v>0</v>
      </c>
      <c r="W230" s="58">
        <f t="shared" si="237"/>
        <v>0</v>
      </c>
      <c r="X230" s="58">
        <f t="shared" si="238"/>
        <v>0</v>
      </c>
      <c r="Y230" s="58">
        <f t="shared" si="239"/>
        <v>0</v>
      </c>
      <c r="Z230" s="58">
        <f t="shared" si="240"/>
        <v>0</v>
      </c>
      <c r="AA230" s="58">
        <f t="shared" si="241"/>
        <v>0</v>
      </c>
      <c r="AB230" s="58">
        <f t="shared" si="242"/>
        <v>0</v>
      </c>
    </row>
    <row r="231" spans="1:28" x14ac:dyDescent="0.25">
      <c r="A231" s="56"/>
      <c r="B231" s="45"/>
      <c r="C231" s="126"/>
      <c r="D231" s="47"/>
      <c r="E231" s="47"/>
      <c r="F231" s="47"/>
      <c r="G231" s="47"/>
      <c r="H231" s="60">
        <f t="shared" si="243"/>
        <v>0</v>
      </c>
      <c r="I231" s="45"/>
      <c r="J231" s="59">
        <f>IF(ISBLANK($B231),0,VLOOKUP($B231,Listen!$A$2:$C$44,2,FALSE))</f>
        <v>0</v>
      </c>
      <c r="K231" s="59">
        <f>IF(ISBLANK($B231),0,VLOOKUP($B231,Listen!$A$2:$C$44,3,FALSE))</f>
        <v>0</v>
      </c>
      <c r="L231" s="50">
        <f t="shared" si="244"/>
        <v>0</v>
      </c>
      <c r="M231" s="50">
        <f t="shared" si="262"/>
        <v>0</v>
      </c>
      <c r="N231" s="50">
        <f t="shared" si="263"/>
        <v>0</v>
      </c>
      <c r="O231" s="50">
        <f t="shared" ref="O231" si="283">N231</f>
        <v>0</v>
      </c>
      <c r="P231" s="50">
        <f t="shared" si="281"/>
        <v>0</v>
      </c>
      <c r="Q231" s="50">
        <f t="shared" si="246"/>
        <v>0</v>
      </c>
      <c r="R231" s="50">
        <f t="shared" si="247"/>
        <v>0</v>
      </c>
      <c r="S231" s="58">
        <f t="shared" si="279"/>
        <v>0</v>
      </c>
      <c r="T231" s="58">
        <f>IF(C231=A_Stammdaten!$B$9,$H231-D_SAV!$U231,HLOOKUP(A_Stammdaten!$B$9-1,$V$4:$AB$304,ROW(C231)-3,FALSE)-$U231)</f>
        <v>0</v>
      </c>
      <c r="U231" s="58">
        <f>HLOOKUP(A_Stammdaten!$B$9,$V$4:$AB$304,ROW(C231)-3,FALSE)</f>
        <v>0</v>
      </c>
      <c r="V231" s="58">
        <f t="shared" si="236"/>
        <v>0</v>
      </c>
      <c r="W231" s="58">
        <f t="shared" si="237"/>
        <v>0</v>
      </c>
      <c r="X231" s="58">
        <f t="shared" si="238"/>
        <v>0</v>
      </c>
      <c r="Y231" s="58">
        <f t="shared" si="239"/>
        <v>0</v>
      </c>
      <c r="Z231" s="58">
        <f t="shared" si="240"/>
        <v>0</v>
      </c>
      <c r="AA231" s="58">
        <f t="shared" si="241"/>
        <v>0</v>
      </c>
      <c r="AB231" s="58">
        <f t="shared" si="242"/>
        <v>0</v>
      </c>
    </row>
    <row r="232" spans="1:28" x14ac:dyDescent="0.25">
      <c r="A232" s="56"/>
      <c r="B232" s="45"/>
      <c r="C232" s="126"/>
      <c r="D232" s="47"/>
      <c r="E232" s="47"/>
      <c r="F232" s="47"/>
      <c r="G232" s="47"/>
      <c r="H232" s="60">
        <f t="shared" si="243"/>
        <v>0</v>
      </c>
      <c r="I232" s="45"/>
      <c r="J232" s="59">
        <f>IF(ISBLANK($B232),0,VLOOKUP($B232,Listen!$A$2:$C$44,2,FALSE))</f>
        <v>0</v>
      </c>
      <c r="K232" s="59">
        <f>IF(ISBLANK($B232),0,VLOOKUP($B232,Listen!$A$2:$C$44,3,FALSE))</f>
        <v>0</v>
      </c>
      <c r="L232" s="50">
        <f t="shared" si="244"/>
        <v>0</v>
      </c>
      <c r="M232" s="50">
        <f t="shared" si="262"/>
        <v>0</v>
      </c>
      <c r="N232" s="50">
        <f t="shared" si="263"/>
        <v>0</v>
      </c>
      <c r="O232" s="50">
        <f t="shared" ref="O232" si="284">N232</f>
        <v>0</v>
      </c>
      <c r="P232" s="50">
        <f t="shared" si="281"/>
        <v>0</v>
      </c>
      <c r="Q232" s="50">
        <f t="shared" si="246"/>
        <v>0</v>
      </c>
      <c r="R232" s="50">
        <f t="shared" si="247"/>
        <v>0</v>
      </c>
      <c r="S232" s="58">
        <f t="shared" si="279"/>
        <v>0</v>
      </c>
      <c r="T232" s="58">
        <f>IF(C232=A_Stammdaten!$B$9,$H232-D_SAV!$U232,HLOOKUP(A_Stammdaten!$B$9-1,$V$4:$AB$304,ROW(C232)-3,FALSE)-$U232)</f>
        <v>0</v>
      </c>
      <c r="U232" s="58">
        <f>HLOOKUP(A_Stammdaten!$B$9,$V$4:$AB$304,ROW(C232)-3,FALSE)</f>
        <v>0</v>
      </c>
      <c r="V232" s="58">
        <f t="shared" si="236"/>
        <v>0</v>
      </c>
      <c r="W232" s="58">
        <f t="shared" si="237"/>
        <v>0</v>
      </c>
      <c r="X232" s="58">
        <f t="shared" si="238"/>
        <v>0</v>
      </c>
      <c r="Y232" s="58">
        <f t="shared" si="239"/>
        <v>0</v>
      </c>
      <c r="Z232" s="58">
        <f t="shared" si="240"/>
        <v>0</v>
      </c>
      <c r="AA232" s="58">
        <f t="shared" si="241"/>
        <v>0</v>
      </c>
      <c r="AB232" s="58">
        <f t="shared" si="242"/>
        <v>0</v>
      </c>
    </row>
    <row r="233" spans="1:28" x14ac:dyDescent="0.25">
      <c r="A233" s="56"/>
      <c r="B233" s="45"/>
      <c r="C233" s="126"/>
      <c r="D233" s="47"/>
      <c r="E233" s="47"/>
      <c r="F233" s="47"/>
      <c r="G233" s="47"/>
      <c r="H233" s="60">
        <f t="shared" si="243"/>
        <v>0</v>
      </c>
      <c r="I233" s="45"/>
      <c r="J233" s="59">
        <f>IF(ISBLANK($B233),0,VLOOKUP($B233,Listen!$A$2:$C$44,2,FALSE))</f>
        <v>0</v>
      </c>
      <c r="K233" s="59">
        <f>IF(ISBLANK($B233),0,VLOOKUP($B233,Listen!$A$2:$C$44,3,FALSE))</f>
        <v>0</v>
      </c>
      <c r="L233" s="50">
        <f t="shared" si="244"/>
        <v>0</v>
      </c>
      <c r="M233" s="50">
        <f t="shared" si="262"/>
        <v>0</v>
      </c>
      <c r="N233" s="50">
        <f t="shared" si="263"/>
        <v>0</v>
      </c>
      <c r="O233" s="50">
        <f t="shared" ref="O233" si="285">N233</f>
        <v>0</v>
      </c>
      <c r="P233" s="50">
        <f t="shared" si="281"/>
        <v>0</v>
      </c>
      <c r="Q233" s="50">
        <f t="shared" si="246"/>
        <v>0</v>
      </c>
      <c r="R233" s="50">
        <f t="shared" si="247"/>
        <v>0</v>
      </c>
      <c r="S233" s="58">
        <f t="shared" si="279"/>
        <v>0</v>
      </c>
      <c r="T233" s="58">
        <f>IF(C233=A_Stammdaten!$B$9,$H233-D_SAV!$U233,HLOOKUP(A_Stammdaten!$B$9-1,$V$4:$AB$304,ROW(C233)-3,FALSE)-$U233)</f>
        <v>0</v>
      </c>
      <c r="U233" s="58">
        <f>HLOOKUP(A_Stammdaten!$B$9,$V$4:$AB$304,ROW(C233)-3,FALSE)</f>
        <v>0</v>
      </c>
      <c r="V233" s="58">
        <f t="shared" si="236"/>
        <v>0</v>
      </c>
      <c r="W233" s="58">
        <f t="shared" si="237"/>
        <v>0</v>
      </c>
      <c r="X233" s="58">
        <f t="shared" si="238"/>
        <v>0</v>
      </c>
      <c r="Y233" s="58">
        <f t="shared" si="239"/>
        <v>0</v>
      </c>
      <c r="Z233" s="58">
        <f t="shared" si="240"/>
        <v>0</v>
      </c>
      <c r="AA233" s="58">
        <f t="shared" si="241"/>
        <v>0</v>
      </c>
      <c r="AB233" s="58">
        <f t="shared" si="242"/>
        <v>0</v>
      </c>
    </row>
    <row r="234" spans="1:28" x14ac:dyDescent="0.25">
      <c r="A234" s="56"/>
      <c r="B234" s="45"/>
      <c r="C234" s="126"/>
      <c r="D234" s="47"/>
      <c r="E234" s="47"/>
      <c r="F234" s="47"/>
      <c r="G234" s="47"/>
      <c r="H234" s="60">
        <f t="shared" si="243"/>
        <v>0</v>
      </c>
      <c r="I234" s="45"/>
      <c r="J234" s="59">
        <f>IF(ISBLANK($B234),0,VLOOKUP($B234,Listen!$A$2:$C$44,2,FALSE))</f>
        <v>0</v>
      </c>
      <c r="K234" s="59">
        <f>IF(ISBLANK($B234),0,VLOOKUP($B234,Listen!$A$2:$C$44,3,FALSE))</f>
        <v>0</v>
      </c>
      <c r="L234" s="50">
        <f t="shared" si="244"/>
        <v>0</v>
      </c>
      <c r="M234" s="50">
        <f t="shared" si="262"/>
        <v>0</v>
      </c>
      <c r="N234" s="50">
        <f t="shared" si="263"/>
        <v>0</v>
      </c>
      <c r="O234" s="50">
        <f t="shared" ref="O234" si="286">N234</f>
        <v>0</v>
      </c>
      <c r="P234" s="50">
        <f t="shared" si="281"/>
        <v>0</v>
      </c>
      <c r="Q234" s="50">
        <f t="shared" si="246"/>
        <v>0</v>
      </c>
      <c r="R234" s="50">
        <f t="shared" si="247"/>
        <v>0</v>
      </c>
      <c r="S234" s="58">
        <f t="shared" si="279"/>
        <v>0</v>
      </c>
      <c r="T234" s="58">
        <f>IF(C234=A_Stammdaten!$B$9,$H234-D_SAV!$U234,HLOOKUP(A_Stammdaten!$B$9-1,$V$4:$AB$304,ROW(C234)-3,FALSE)-$U234)</f>
        <v>0</v>
      </c>
      <c r="U234" s="58">
        <f>HLOOKUP(A_Stammdaten!$B$9,$V$4:$AB$304,ROW(C234)-3,FALSE)</f>
        <v>0</v>
      </c>
      <c r="V234" s="58">
        <f t="shared" si="236"/>
        <v>0</v>
      </c>
      <c r="W234" s="58">
        <f t="shared" si="237"/>
        <v>0</v>
      </c>
      <c r="X234" s="58">
        <f t="shared" si="238"/>
        <v>0</v>
      </c>
      <c r="Y234" s="58">
        <f t="shared" si="239"/>
        <v>0</v>
      </c>
      <c r="Z234" s="58">
        <f t="shared" si="240"/>
        <v>0</v>
      </c>
      <c r="AA234" s="58">
        <f t="shared" si="241"/>
        <v>0</v>
      </c>
      <c r="AB234" s="58">
        <f t="shared" si="242"/>
        <v>0</v>
      </c>
    </row>
    <row r="235" spans="1:28" x14ac:dyDescent="0.25">
      <c r="A235" s="56"/>
      <c r="B235" s="45"/>
      <c r="C235" s="126"/>
      <c r="D235" s="47"/>
      <c r="E235" s="47"/>
      <c r="F235" s="47"/>
      <c r="G235" s="47"/>
      <c r="H235" s="60">
        <f t="shared" si="243"/>
        <v>0</v>
      </c>
      <c r="I235" s="45"/>
      <c r="J235" s="59">
        <f>IF(ISBLANK($B235),0,VLOOKUP($B235,Listen!$A$2:$C$44,2,FALSE))</f>
        <v>0</v>
      </c>
      <c r="K235" s="59">
        <f>IF(ISBLANK($B235),0,VLOOKUP($B235,Listen!$A$2:$C$44,3,FALSE))</f>
        <v>0</v>
      </c>
      <c r="L235" s="50">
        <f t="shared" si="244"/>
        <v>0</v>
      </c>
      <c r="M235" s="50">
        <f t="shared" si="262"/>
        <v>0</v>
      </c>
      <c r="N235" s="50">
        <f t="shared" si="263"/>
        <v>0</v>
      </c>
      <c r="O235" s="50">
        <f t="shared" ref="O235" si="287">N235</f>
        <v>0</v>
      </c>
      <c r="P235" s="50">
        <f t="shared" si="281"/>
        <v>0</v>
      </c>
      <c r="Q235" s="50">
        <f t="shared" si="246"/>
        <v>0</v>
      </c>
      <c r="R235" s="50">
        <f t="shared" si="247"/>
        <v>0</v>
      </c>
      <c r="S235" s="58">
        <f t="shared" si="279"/>
        <v>0</v>
      </c>
      <c r="T235" s="58">
        <f>IF(C235=A_Stammdaten!$B$9,$H235-D_SAV!$U235,HLOOKUP(A_Stammdaten!$B$9-1,$V$4:$AB$304,ROW(C235)-3,FALSE)-$U235)</f>
        <v>0</v>
      </c>
      <c r="U235" s="58">
        <f>HLOOKUP(A_Stammdaten!$B$9,$V$4:$AB$304,ROW(C235)-3,FALSE)</f>
        <v>0</v>
      </c>
      <c r="V235" s="58">
        <f t="shared" si="236"/>
        <v>0</v>
      </c>
      <c r="W235" s="58">
        <f t="shared" si="237"/>
        <v>0</v>
      </c>
      <c r="X235" s="58">
        <f t="shared" si="238"/>
        <v>0</v>
      </c>
      <c r="Y235" s="58">
        <f t="shared" si="239"/>
        <v>0</v>
      </c>
      <c r="Z235" s="58">
        <f t="shared" si="240"/>
        <v>0</v>
      </c>
      <c r="AA235" s="58">
        <f t="shared" si="241"/>
        <v>0</v>
      </c>
      <c r="AB235" s="58">
        <f t="shared" si="242"/>
        <v>0</v>
      </c>
    </row>
    <row r="236" spans="1:28" x14ac:dyDescent="0.25">
      <c r="A236" s="56"/>
      <c r="B236" s="45"/>
      <c r="C236" s="126"/>
      <c r="D236" s="47"/>
      <c r="E236" s="47"/>
      <c r="F236" s="47"/>
      <c r="G236" s="47"/>
      <c r="H236" s="60">
        <f t="shared" si="243"/>
        <v>0</v>
      </c>
      <c r="I236" s="45"/>
      <c r="J236" s="59">
        <f>IF(ISBLANK($B236),0,VLOOKUP($B236,Listen!$A$2:$C$44,2,FALSE))</f>
        <v>0</v>
      </c>
      <c r="K236" s="59">
        <f>IF(ISBLANK($B236),0,VLOOKUP($B236,Listen!$A$2:$C$44,3,FALSE))</f>
        <v>0</v>
      </c>
      <c r="L236" s="50">
        <f t="shared" si="244"/>
        <v>0</v>
      </c>
      <c r="M236" s="50">
        <f t="shared" si="262"/>
        <v>0</v>
      </c>
      <c r="N236" s="50">
        <f t="shared" si="263"/>
        <v>0</v>
      </c>
      <c r="O236" s="50">
        <f t="shared" ref="O236" si="288">N236</f>
        <v>0</v>
      </c>
      <c r="P236" s="50">
        <f t="shared" si="281"/>
        <v>0</v>
      </c>
      <c r="Q236" s="50">
        <f t="shared" si="246"/>
        <v>0</v>
      </c>
      <c r="R236" s="50">
        <f t="shared" si="247"/>
        <v>0</v>
      </c>
      <c r="S236" s="58">
        <f t="shared" si="279"/>
        <v>0</v>
      </c>
      <c r="T236" s="58">
        <f>IF(C236=A_Stammdaten!$B$9,$H236-D_SAV!$U236,HLOOKUP(A_Stammdaten!$B$9-1,$V$4:$AB$304,ROW(C236)-3,FALSE)-$U236)</f>
        <v>0</v>
      </c>
      <c r="U236" s="58">
        <f>HLOOKUP(A_Stammdaten!$B$9,$V$4:$AB$304,ROW(C236)-3,FALSE)</f>
        <v>0</v>
      </c>
      <c r="V236" s="58">
        <f t="shared" si="236"/>
        <v>0</v>
      </c>
      <c r="W236" s="58">
        <f t="shared" si="237"/>
        <v>0</v>
      </c>
      <c r="X236" s="58">
        <f t="shared" si="238"/>
        <v>0</v>
      </c>
      <c r="Y236" s="58">
        <f t="shared" si="239"/>
        <v>0</v>
      </c>
      <c r="Z236" s="58">
        <f t="shared" si="240"/>
        <v>0</v>
      </c>
      <c r="AA236" s="58">
        <f t="shared" si="241"/>
        <v>0</v>
      </c>
      <c r="AB236" s="58">
        <f t="shared" si="242"/>
        <v>0</v>
      </c>
    </row>
    <row r="237" spans="1:28" x14ac:dyDescent="0.25">
      <c r="A237" s="56"/>
      <c r="B237" s="45"/>
      <c r="C237" s="126"/>
      <c r="D237" s="47"/>
      <c r="E237" s="47"/>
      <c r="F237" s="47"/>
      <c r="G237" s="47"/>
      <c r="H237" s="60">
        <f t="shared" si="243"/>
        <v>0</v>
      </c>
      <c r="I237" s="45"/>
      <c r="J237" s="59">
        <f>IF(ISBLANK($B237),0,VLOOKUP($B237,Listen!$A$2:$C$44,2,FALSE))</f>
        <v>0</v>
      </c>
      <c r="K237" s="59">
        <f>IF(ISBLANK($B237),0,VLOOKUP($B237,Listen!$A$2:$C$44,3,FALSE))</f>
        <v>0</v>
      </c>
      <c r="L237" s="50">
        <f t="shared" si="244"/>
        <v>0</v>
      </c>
      <c r="M237" s="50">
        <f t="shared" si="262"/>
        <v>0</v>
      </c>
      <c r="N237" s="50">
        <f t="shared" si="263"/>
        <v>0</v>
      </c>
      <c r="O237" s="50">
        <f t="shared" ref="O237" si="289">N237</f>
        <v>0</v>
      </c>
      <c r="P237" s="50">
        <f t="shared" si="281"/>
        <v>0</v>
      </c>
      <c r="Q237" s="50">
        <f t="shared" si="246"/>
        <v>0</v>
      </c>
      <c r="R237" s="50">
        <f t="shared" si="247"/>
        <v>0</v>
      </c>
      <c r="S237" s="58">
        <f t="shared" si="279"/>
        <v>0</v>
      </c>
      <c r="T237" s="58">
        <f>IF(C237=A_Stammdaten!$B$9,$H237-D_SAV!$U237,HLOOKUP(A_Stammdaten!$B$9-1,$V$4:$AB$304,ROW(C237)-3,FALSE)-$U237)</f>
        <v>0</v>
      </c>
      <c r="U237" s="58">
        <f>HLOOKUP(A_Stammdaten!$B$9,$V$4:$AB$304,ROW(C237)-3,FALSE)</f>
        <v>0</v>
      </c>
      <c r="V237" s="58">
        <f t="shared" si="236"/>
        <v>0</v>
      </c>
      <c r="W237" s="58">
        <f t="shared" si="237"/>
        <v>0</v>
      </c>
      <c r="X237" s="58">
        <f t="shared" si="238"/>
        <v>0</v>
      </c>
      <c r="Y237" s="58">
        <f t="shared" si="239"/>
        <v>0</v>
      </c>
      <c r="Z237" s="58">
        <f t="shared" si="240"/>
        <v>0</v>
      </c>
      <c r="AA237" s="58">
        <f t="shared" si="241"/>
        <v>0</v>
      </c>
      <c r="AB237" s="58">
        <f t="shared" si="242"/>
        <v>0</v>
      </c>
    </row>
    <row r="238" spans="1:28" x14ac:dyDescent="0.25">
      <c r="A238" s="56"/>
      <c r="B238" s="45"/>
      <c r="C238" s="126"/>
      <c r="D238" s="47"/>
      <c r="E238" s="47"/>
      <c r="F238" s="47"/>
      <c r="G238" s="47"/>
      <c r="H238" s="60">
        <f t="shared" si="243"/>
        <v>0</v>
      </c>
      <c r="I238" s="45"/>
      <c r="J238" s="59">
        <f>IF(ISBLANK($B238),0,VLOOKUP($B238,Listen!$A$2:$C$44,2,FALSE))</f>
        <v>0</v>
      </c>
      <c r="K238" s="59">
        <f>IF(ISBLANK($B238),0,VLOOKUP($B238,Listen!$A$2:$C$44,3,FALSE))</f>
        <v>0</v>
      </c>
      <c r="L238" s="50">
        <f t="shared" si="244"/>
        <v>0</v>
      </c>
      <c r="M238" s="50">
        <f t="shared" si="262"/>
        <v>0</v>
      </c>
      <c r="N238" s="50">
        <f t="shared" si="263"/>
        <v>0</v>
      </c>
      <c r="O238" s="50">
        <f t="shared" ref="O238" si="290">N238</f>
        <v>0</v>
      </c>
      <c r="P238" s="50">
        <f t="shared" si="281"/>
        <v>0</v>
      </c>
      <c r="Q238" s="50">
        <f t="shared" si="246"/>
        <v>0</v>
      </c>
      <c r="R238" s="50">
        <f t="shared" si="247"/>
        <v>0</v>
      </c>
      <c r="S238" s="58">
        <f t="shared" si="279"/>
        <v>0</v>
      </c>
      <c r="T238" s="58">
        <f>IF(C238=A_Stammdaten!$B$9,$H238-D_SAV!$U238,HLOOKUP(A_Stammdaten!$B$9-1,$V$4:$AB$304,ROW(C238)-3,FALSE)-$U238)</f>
        <v>0</v>
      </c>
      <c r="U238" s="58">
        <f>HLOOKUP(A_Stammdaten!$B$9,$V$4:$AB$304,ROW(C238)-3,FALSE)</f>
        <v>0</v>
      </c>
      <c r="V238" s="58">
        <f t="shared" si="236"/>
        <v>0</v>
      </c>
      <c r="W238" s="58">
        <f t="shared" si="237"/>
        <v>0</v>
      </c>
      <c r="X238" s="58">
        <f t="shared" si="238"/>
        <v>0</v>
      </c>
      <c r="Y238" s="58">
        <f t="shared" si="239"/>
        <v>0</v>
      </c>
      <c r="Z238" s="58">
        <f t="shared" si="240"/>
        <v>0</v>
      </c>
      <c r="AA238" s="58">
        <f t="shared" si="241"/>
        <v>0</v>
      </c>
      <c r="AB238" s="58">
        <f t="shared" si="242"/>
        <v>0</v>
      </c>
    </row>
    <row r="239" spans="1:28" x14ac:dyDescent="0.25">
      <c r="A239" s="56"/>
      <c r="B239" s="45"/>
      <c r="C239" s="126"/>
      <c r="D239" s="47"/>
      <c r="E239" s="47"/>
      <c r="F239" s="47"/>
      <c r="G239" s="47"/>
      <c r="H239" s="60">
        <f t="shared" si="243"/>
        <v>0</v>
      </c>
      <c r="I239" s="45"/>
      <c r="J239" s="59">
        <f>IF(ISBLANK($B239),0,VLOOKUP($B239,Listen!$A$2:$C$44,2,FALSE))</f>
        <v>0</v>
      </c>
      <c r="K239" s="59">
        <f>IF(ISBLANK($B239),0,VLOOKUP($B239,Listen!$A$2:$C$44,3,FALSE))</f>
        <v>0</v>
      </c>
      <c r="L239" s="50">
        <f t="shared" si="244"/>
        <v>0</v>
      </c>
      <c r="M239" s="50">
        <f t="shared" si="262"/>
        <v>0</v>
      </c>
      <c r="N239" s="50">
        <f t="shared" si="263"/>
        <v>0</v>
      </c>
      <c r="O239" s="50">
        <f t="shared" ref="O239" si="291">N239</f>
        <v>0</v>
      </c>
      <c r="P239" s="50">
        <f t="shared" si="281"/>
        <v>0</v>
      </c>
      <c r="Q239" s="50">
        <f t="shared" si="246"/>
        <v>0</v>
      </c>
      <c r="R239" s="50">
        <f t="shared" si="247"/>
        <v>0</v>
      </c>
      <c r="S239" s="58">
        <f t="shared" si="279"/>
        <v>0</v>
      </c>
      <c r="T239" s="58">
        <f>IF(C239=A_Stammdaten!$B$9,$H239-D_SAV!$U239,HLOOKUP(A_Stammdaten!$B$9-1,$V$4:$AB$304,ROW(C239)-3,FALSE)-$U239)</f>
        <v>0</v>
      </c>
      <c r="U239" s="58">
        <f>HLOOKUP(A_Stammdaten!$B$9,$V$4:$AB$304,ROW(C239)-3,FALSE)</f>
        <v>0</v>
      </c>
      <c r="V239" s="58">
        <f t="shared" si="236"/>
        <v>0</v>
      </c>
      <c r="W239" s="58">
        <f t="shared" si="237"/>
        <v>0</v>
      </c>
      <c r="X239" s="58">
        <f t="shared" si="238"/>
        <v>0</v>
      </c>
      <c r="Y239" s="58">
        <f t="shared" si="239"/>
        <v>0</v>
      </c>
      <c r="Z239" s="58">
        <f t="shared" si="240"/>
        <v>0</v>
      </c>
      <c r="AA239" s="58">
        <f t="shared" si="241"/>
        <v>0</v>
      </c>
      <c r="AB239" s="58">
        <f t="shared" si="242"/>
        <v>0</v>
      </c>
    </row>
    <row r="240" spans="1:28" x14ac:dyDescent="0.25">
      <c r="A240" s="56"/>
      <c r="B240" s="45"/>
      <c r="C240" s="126"/>
      <c r="D240" s="47"/>
      <c r="E240" s="47"/>
      <c r="F240" s="47"/>
      <c r="G240" s="47"/>
      <c r="H240" s="60">
        <f t="shared" si="243"/>
        <v>0</v>
      </c>
      <c r="I240" s="45"/>
      <c r="J240" s="59">
        <f>IF(ISBLANK($B240),0,VLOOKUP($B240,Listen!$A$2:$C$44,2,FALSE))</f>
        <v>0</v>
      </c>
      <c r="K240" s="59">
        <f>IF(ISBLANK($B240),0,VLOOKUP($B240,Listen!$A$2:$C$44,3,FALSE))</f>
        <v>0</v>
      </c>
      <c r="L240" s="50">
        <f t="shared" si="244"/>
        <v>0</v>
      </c>
      <c r="M240" s="50">
        <f t="shared" si="262"/>
        <v>0</v>
      </c>
      <c r="N240" s="50">
        <f t="shared" si="263"/>
        <v>0</v>
      </c>
      <c r="O240" s="50">
        <f t="shared" ref="O240" si="292">N240</f>
        <v>0</v>
      </c>
      <c r="P240" s="50">
        <f t="shared" si="281"/>
        <v>0</v>
      </c>
      <c r="Q240" s="50">
        <f t="shared" si="246"/>
        <v>0</v>
      </c>
      <c r="R240" s="50">
        <f t="shared" si="247"/>
        <v>0</v>
      </c>
      <c r="S240" s="58">
        <f t="shared" si="279"/>
        <v>0</v>
      </c>
      <c r="T240" s="58">
        <f>IF(C240=A_Stammdaten!$B$9,$H240-D_SAV!$U240,HLOOKUP(A_Stammdaten!$B$9-1,$V$4:$AB$304,ROW(C240)-3,FALSE)-$U240)</f>
        <v>0</v>
      </c>
      <c r="U240" s="58">
        <f>HLOOKUP(A_Stammdaten!$B$9,$V$4:$AB$304,ROW(C240)-3,FALSE)</f>
        <v>0</v>
      </c>
      <c r="V240" s="58">
        <f t="shared" si="236"/>
        <v>0</v>
      </c>
      <c r="W240" s="58">
        <f t="shared" si="237"/>
        <v>0</v>
      </c>
      <c r="X240" s="58">
        <f t="shared" si="238"/>
        <v>0</v>
      </c>
      <c r="Y240" s="58">
        <f t="shared" si="239"/>
        <v>0</v>
      </c>
      <c r="Z240" s="58">
        <f t="shared" si="240"/>
        <v>0</v>
      </c>
      <c r="AA240" s="58">
        <f t="shared" si="241"/>
        <v>0</v>
      </c>
      <c r="AB240" s="58">
        <f t="shared" si="242"/>
        <v>0</v>
      </c>
    </row>
    <row r="241" spans="1:28" x14ac:dyDescent="0.25">
      <c r="A241" s="56"/>
      <c r="B241" s="45"/>
      <c r="C241" s="126"/>
      <c r="D241" s="47"/>
      <c r="E241" s="47"/>
      <c r="F241" s="47"/>
      <c r="G241" s="47"/>
      <c r="H241" s="60">
        <f t="shared" si="243"/>
        <v>0</v>
      </c>
      <c r="I241" s="45"/>
      <c r="J241" s="59">
        <f>IF(ISBLANK($B241),0,VLOOKUP($B241,Listen!$A$2:$C$44,2,FALSE))</f>
        <v>0</v>
      </c>
      <c r="K241" s="59">
        <f>IF(ISBLANK($B241),0,VLOOKUP($B241,Listen!$A$2:$C$44,3,FALSE))</f>
        <v>0</v>
      </c>
      <c r="L241" s="50">
        <f t="shared" si="244"/>
        <v>0</v>
      </c>
      <c r="M241" s="50">
        <f t="shared" si="262"/>
        <v>0</v>
      </c>
      <c r="N241" s="50">
        <f t="shared" si="263"/>
        <v>0</v>
      </c>
      <c r="O241" s="50">
        <f t="shared" ref="O241" si="293">N241</f>
        <v>0</v>
      </c>
      <c r="P241" s="50">
        <f t="shared" si="281"/>
        <v>0</v>
      </c>
      <c r="Q241" s="50">
        <f t="shared" si="246"/>
        <v>0</v>
      </c>
      <c r="R241" s="50">
        <f t="shared" si="247"/>
        <v>0</v>
      </c>
      <c r="S241" s="58">
        <f t="shared" si="279"/>
        <v>0</v>
      </c>
      <c r="T241" s="58">
        <f>IF(C241=A_Stammdaten!$B$9,$H241-D_SAV!$U241,HLOOKUP(A_Stammdaten!$B$9-1,$V$4:$AB$304,ROW(C241)-3,FALSE)-$U241)</f>
        <v>0</v>
      </c>
      <c r="U241" s="58">
        <f>HLOOKUP(A_Stammdaten!$B$9,$V$4:$AB$304,ROW(C241)-3,FALSE)</f>
        <v>0</v>
      </c>
      <c r="V241" s="58">
        <f t="shared" si="236"/>
        <v>0</v>
      </c>
      <c r="W241" s="58">
        <f t="shared" si="237"/>
        <v>0</v>
      </c>
      <c r="X241" s="58">
        <f t="shared" si="238"/>
        <v>0</v>
      </c>
      <c r="Y241" s="58">
        <f t="shared" si="239"/>
        <v>0</v>
      </c>
      <c r="Z241" s="58">
        <f t="shared" si="240"/>
        <v>0</v>
      </c>
      <c r="AA241" s="58">
        <f t="shared" si="241"/>
        <v>0</v>
      </c>
      <c r="AB241" s="58">
        <f t="shared" si="242"/>
        <v>0</v>
      </c>
    </row>
    <row r="242" spans="1:28" x14ac:dyDescent="0.25">
      <c r="A242" s="56"/>
      <c r="B242" s="45"/>
      <c r="C242" s="126"/>
      <c r="D242" s="47"/>
      <c r="E242" s="47"/>
      <c r="F242" s="47"/>
      <c r="G242" s="47"/>
      <c r="H242" s="60">
        <f t="shared" si="243"/>
        <v>0</v>
      </c>
      <c r="I242" s="45"/>
      <c r="J242" s="59">
        <f>IF(ISBLANK($B242),0,VLOOKUP($B242,Listen!$A$2:$C$44,2,FALSE))</f>
        <v>0</v>
      </c>
      <c r="K242" s="59">
        <f>IF(ISBLANK($B242),0,VLOOKUP($B242,Listen!$A$2:$C$44,3,FALSE))</f>
        <v>0</v>
      </c>
      <c r="L242" s="50">
        <f t="shared" si="244"/>
        <v>0</v>
      </c>
      <c r="M242" s="50">
        <f t="shared" si="262"/>
        <v>0</v>
      </c>
      <c r="N242" s="50">
        <f t="shared" si="263"/>
        <v>0</v>
      </c>
      <c r="O242" s="50">
        <f t="shared" ref="O242" si="294">N242</f>
        <v>0</v>
      </c>
      <c r="P242" s="50">
        <f t="shared" si="281"/>
        <v>0</v>
      </c>
      <c r="Q242" s="50">
        <f t="shared" si="246"/>
        <v>0</v>
      </c>
      <c r="R242" s="50">
        <f t="shared" si="247"/>
        <v>0</v>
      </c>
      <c r="S242" s="58">
        <f t="shared" si="279"/>
        <v>0</v>
      </c>
      <c r="T242" s="58">
        <f>IF(C242=A_Stammdaten!$B$9,$H242-D_SAV!$U242,HLOOKUP(A_Stammdaten!$B$9-1,$V$4:$AB$304,ROW(C242)-3,FALSE)-$U242)</f>
        <v>0</v>
      </c>
      <c r="U242" s="58">
        <f>HLOOKUP(A_Stammdaten!$B$9,$V$4:$AB$304,ROW(C242)-3,FALSE)</f>
        <v>0</v>
      </c>
      <c r="V242" s="58">
        <f t="shared" si="236"/>
        <v>0</v>
      </c>
      <c r="W242" s="58">
        <f t="shared" si="237"/>
        <v>0</v>
      </c>
      <c r="X242" s="58">
        <f t="shared" si="238"/>
        <v>0</v>
      </c>
      <c r="Y242" s="58">
        <f t="shared" si="239"/>
        <v>0</v>
      </c>
      <c r="Z242" s="58">
        <f t="shared" si="240"/>
        <v>0</v>
      </c>
      <c r="AA242" s="58">
        <f t="shared" si="241"/>
        <v>0</v>
      </c>
      <c r="AB242" s="58">
        <f t="shared" si="242"/>
        <v>0</v>
      </c>
    </row>
    <row r="243" spans="1:28" x14ac:dyDescent="0.25">
      <c r="A243" s="56"/>
      <c r="B243" s="45"/>
      <c r="C243" s="126"/>
      <c r="D243" s="47"/>
      <c r="E243" s="47"/>
      <c r="F243" s="47"/>
      <c r="G243" s="47"/>
      <c r="H243" s="60">
        <f t="shared" si="243"/>
        <v>0</v>
      </c>
      <c r="I243" s="45"/>
      <c r="J243" s="59">
        <f>IF(ISBLANK($B243),0,VLOOKUP($B243,Listen!$A$2:$C$44,2,FALSE))</f>
        <v>0</v>
      </c>
      <c r="K243" s="59">
        <f>IF(ISBLANK($B243),0,VLOOKUP($B243,Listen!$A$2:$C$44,3,FALSE))</f>
        <v>0</v>
      </c>
      <c r="L243" s="50">
        <f t="shared" si="244"/>
        <v>0</v>
      </c>
      <c r="M243" s="50">
        <f t="shared" si="262"/>
        <v>0</v>
      </c>
      <c r="N243" s="50">
        <f t="shared" si="263"/>
        <v>0</v>
      </c>
      <c r="O243" s="50">
        <f t="shared" ref="O243" si="295">N243</f>
        <v>0</v>
      </c>
      <c r="P243" s="50">
        <f t="shared" si="281"/>
        <v>0</v>
      </c>
      <c r="Q243" s="50">
        <f t="shared" si="246"/>
        <v>0</v>
      </c>
      <c r="R243" s="50">
        <f t="shared" si="247"/>
        <v>0</v>
      </c>
      <c r="S243" s="58">
        <f t="shared" si="279"/>
        <v>0</v>
      </c>
      <c r="T243" s="58">
        <f>IF(C243=A_Stammdaten!$B$9,$H243-D_SAV!$U243,HLOOKUP(A_Stammdaten!$B$9-1,$V$4:$AB$304,ROW(C243)-3,FALSE)-$U243)</f>
        <v>0</v>
      </c>
      <c r="U243" s="58">
        <f>HLOOKUP(A_Stammdaten!$B$9,$V$4:$AB$304,ROW(C243)-3,FALSE)</f>
        <v>0</v>
      </c>
      <c r="V243" s="58">
        <f t="shared" si="236"/>
        <v>0</v>
      </c>
      <c r="W243" s="58">
        <f t="shared" si="237"/>
        <v>0</v>
      </c>
      <c r="X243" s="58">
        <f t="shared" si="238"/>
        <v>0</v>
      </c>
      <c r="Y243" s="58">
        <f t="shared" si="239"/>
        <v>0</v>
      </c>
      <c r="Z243" s="58">
        <f t="shared" si="240"/>
        <v>0</v>
      </c>
      <c r="AA243" s="58">
        <f t="shared" si="241"/>
        <v>0</v>
      </c>
      <c r="AB243" s="58">
        <f t="shared" si="242"/>
        <v>0</v>
      </c>
    </row>
    <row r="244" spans="1:28" x14ac:dyDescent="0.25">
      <c r="A244" s="56"/>
      <c r="B244" s="45"/>
      <c r="C244" s="126"/>
      <c r="D244" s="47"/>
      <c r="E244" s="47"/>
      <c r="F244" s="47"/>
      <c r="G244" s="47"/>
      <c r="H244" s="60">
        <f t="shared" si="243"/>
        <v>0</v>
      </c>
      <c r="I244" s="45"/>
      <c r="J244" s="59">
        <f>IF(ISBLANK($B244),0,VLOOKUP($B244,Listen!$A$2:$C$44,2,FALSE))</f>
        <v>0</v>
      </c>
      <c r="K244" s="59">
        <f>IF(ISBLANK($B244),0,VLOOKUP($B244,Listen!$A$2:$C$44,3,FALSE))</f>
        <v>0</v>
      </c>
      <c r="L244" s="50">
        <f t="shared" si="244"/>
        <v>0</v>
      </c>
      <c r="M244" s="50">
        <f t="shared" si="262"/>
        <v>0</v>
      </c>
      <c r="N244" s="50">
        <f t="shared" si="263"/>
        <v>0</v>
      </c>
      <c r="O244" s="50">
        <f t="shared" ref="O244" si="296">N244</f>
        <v>0</v>
      </c>
      <c r="P244" s="50">
        <f t="shared" si="281"/>
        <v>0</v>
      </c>
      <c r="Q244" s="50">
        <f t="shared" si="246"/>
        <v>0</v>
      </c>
      <c r="R244" s="50">
        <f t="shared" si="247"/>
        <v>0</v>
      </c>
      <c r="S244" s="58">
        <f t="shared" si="279"/>
        <v>0</v>
      </c>
      <c r="T244" s="58">
        <f>IF(C244=A_Stammdaten!$B$9,$H244-D_SAV!$U244,HLOOKUP(A_Stammdaten!$B$9-1,$V$4:$AB$304,ROW(C244)-3,FALSE)-$U244)</f>
        <v>0</v>
      </c>
      <c r="U244" s="58">
        <f>HLOOKUP(A_Stammdaten!$B$9,$V$4:$AB$304,ROW(C244)-3,FALSE)</f>
        <v>0</v>
      </c>
      <c r="V244" s="58">
        <f t="shared" si="236"/>
        <v>0</v>
      </c>
      <c r="W244" s="58">
        <f t="shared" si="237"/>
        <v>0</v>
      </c>
      <c r="X244" s="58">
        <f t="shared" si="238"/>
        <v>0</v>
      </c>
      <c r="Y244" s="58">
        <f t="shared" si="239"/>
        <v>0</v>
      </c>
      <c r="Z244" s="58">
        <f t="shared" si="240"/>
        <v>0</v>
      </c>
      <c r="AA244" s="58">
        <f t="shared" si="241"/>
        <v>0</v>
      </c>
      <c r="AB244" s="58">
        <f t="shared" si="242"/>
        <v>0</v>
      </c>
    </row>
    <row r="245" spans="1:28" x14ac:dyDescent="0.25">
      <c r="A245" s="56"/>
      <c r="B245" s="45"/>
      <c r="C245" s="126"/>
      <c r="D245" s="47"/>
      <c r="E245" s="47"/>
      <c r="F245" s="47"/>
      <c r="G245" s="47"/>
      <c r="H245" s="60">
        <f t="shared" si="243"/>
        <v>0</v>
      </c>
      <c r="I245" s="45"/>
      <c r="J245" s="59">
        <f>IF(ISBLANK($B245),0,VLOOKUP($B245,Listen!$A$2:$C$44,2,FALSE))</f>
        <v>0</v>
      </c>
      <c r="K245" s="59">
        <f>IF(ISBLANK($B245),0,VLOOKUP($B245,Listen!$A$2:$C$44,3,FALSE))</f>
        <v>0</v>
      </c>
      <c r="L245" s="50">
        <f t="shared" si="244"/>
        <v>0</v>
      </c>
      <c r="M245" s="50">
        <f t="shared" si="262"/>
        <v>0</v>
      </c>
      <c r="N245" s="50">
        <f t="shared" si="263"/>
        <v>0</v>
      </c>
      <c r="O245" s="50">
        <f t="shared" ref="O245:P260" si="297">N245</f>
        <v>0</v>
      </c>
      <c r="P245" s="50">
        <f t="shared" si="297"/>
        <v>0</v>
      </c>
      <c r="Q245" s="50">
        <f t="shared" si="246"/>
        <v>0</v>
      </c>
      <c r="R245" s="50">
        <f t="shared" si="247"/>
        <v>0</v>
      </c>
      <c r="S245" s="58">
        <f t="shared" si="279"/>
        <v>0</v>
      </c>
      <c r="T245" s="58">
        <f>IF(C245=A_Stammdaten!$B$9,$H245-D_SAV!$U245,HLOOKUP(A_Stammdaten!$B$9-1,$V$4:$AB$304,ROW(C245)-3,FALSE)-$U245)</f>
        <v>0</v>
      </c>
      <c r="U245" s="58">
        <f>HLOOKUP(A_Stammdaten!$B$9,$V$4:$AB$304,ROW(C245)-3,FALSE)</f>
        <v>0</v>
      </c>
      <c r="V245" s="58">
        <f t="shared" si="236"/>
        <v>0</v>
      </c>
      <c r="W245" s="58">
        <f t="shared" si="237"/>
        <v>0</v>
      </c>
      <c r="X245" s="58">
        <f t="shared" si="238"/>
        <v>0</v>
      </c>
      <c r="Y245" s="58">
        <f t="shared" si="239"/>
        <v>0</v>
      </c>
      <c r="Z245" s="58">
        <f t="shared" si="240"/>
        <v>0</v>
      </c>
      <c r="AA245" s="58">
        <f t="shared" si="241"/>
        <v>0</v>
      </c>
      <c r="AB245" s="58">
        <f t="shared" si="242"/>
        <v>0</v>
      </c>
    </row>
    <row r="246" spans="1:28" x14ac:dyDescent="0.25">
      <c r="A246" s="56"/>
      <c r="B246" s="45"/>
      <c r="C246" s="126"/>
      <c r="D246" s="47"/>
      <c r="E246" s="47"/>
      <c r="F246" s="47"/>
      <c r="G246" s="47"/>
      <c r="H246" s="60">
        <f t="shared" si="243"/>
        <v>0</v>
      </c>
      <c r="I246" s="45"/>
      <c r="J246" s="59">
        <f>IF(ISBLANK($B246),0,VLOOKUP($B246,Listen!$A$2:$C$44,2,FALSE))</f>
        <v>0</v>
      </c>
      <c r="K246" s="59">
        <f>IF(ISBLANK($B246),0,VLOOKUP($B246,Listen!$A$2:$C$44,3,FALSE))</f>
        <v>0</v>
      </c>
      <c r="L246" s="50">
        <f t="shared" si="244"/>
        <v>0</v>
      </c>
      <c r="M246" s="50">
        <f t="shared" si="262"/>
        <v>0</v>
      </c>
      <c r="N246" s="50">
        <f t="shared" si="263"/>
        <v>0</v>
      </c>
      <c r="O246" s="50">
        <f t="shared" ref="O246" si="298">N246</f>
        <v>0</v>
      </c>
      <c r="P246" s="50">
        <f t="shared" si="297"/>
        <v>0</v>
      </c>
      <c r="Q246" s="50">
        <f t="shared" si="246"/>
        <v>0</v>
      </c>
      <c r="R246" s="50">
        <f t="shared" si="247"/>
        <v>0</v>
      </c>
      <c r="S246" s="58">
        <f t="shared" si="279"/>
        <v>0</v>
      </c>
      <c r="T246" s="58">
        <f>IF(C246=A_Stammdaten!$B$9,$H246-D_SAV!$U246,HLOOKUP(A_Stammdaten!$B$9-1,$V$4:$AB$304,ROW(C246)-3,FALSE)-$U246)</f>
        <v>0</v>
      </c>
      <c r="U246" s="58">
        <f>HLOOKUP(A_Stammdaten!$B$9,$V$4:$AB$304,ROW(C246)-3,FALSE)</f>
        <v>0</v>
      </c>
      <c r="V246" s="58">
        <f t="shared" si="236"/>
        <v>0</v>
      </c>
      <c r="W246" s="58">
        <f t="shared" si="237"/>
        <v>0</v>
      </c>
      <c r="X246" s="58">
        <f t="shared" si="238"/>
        <v>0</v>
      </c>
      <c r="Y246" s="58">
        <f t="shared" si="239"/>
        <v>0</v>
      </c>
      <c r="Z246" s="58">
        <f t="shared" si="240"/>
        <v>0</v>
      </c>
      <c r="AA246" s="58">
        <f t="shared" si="241"/>
        <v>0</v>
      </c>
      <c r="AB246" s="58">
        <f t="shared" si="242"/>
        <v>0</v>
      </c>
    </row>
    <row r="247" spans="1:28" x14ac:dyDescent="0.25">
      <c r="A247" s="56"/>
      <c r="B247" s="45"/>
      <c r="C247" s="126"/>
      <c r="D247" s="47"/>
      <c r="E247" s="47"/>
      <c r="F247" s="47"/>
      <c r="G247" s="47"/>
      <c r="H247" s="60">
        <f t="shared" si="243"/>
        <v>0</v>
      </c>
      <c r="I247" s="45"/>
      <c r="J247" s="59">
        <f>IF(ISBLANK($B247),0,VLOOKUP($B247,Listen!$A$2:$C$44,2,FALSE))</f>
        <v>0</v>
      </c>
      <c r="K247" s="59">
        <f>IF(ISBLANK($B247),0,VLOOKUP($B247,Listen!$A$2:$C$44,3,FALSE))</f>
        <v>0</v>
      </c>
      <c r="L247" s="50">
        <f t="shared" si="244"/>
        <v>0</v>
      </c>
      <c r="M247" s="50">
        <f t="shared" si="262"/>
        <v>0</v>
      </c>
      <c r="N247" s="50">
        <f t="shared" si="263"/>
        <v>0</v>
      </c>
      <c r="O247" s="50">
        <f t="shared" ref="O247" si="299">N247</f>
        <v>0</v>
      </c>
      <c r="P247" s="50">
        <f t="shared" si="297"/>
        <v>0</v>
      </c>
      <c r="Q247" s="50">
        <f t="shared" si="246"/>
        <v>0</v>
      </c>
      <c r="R247" s="50">
        <f t="shared" si="247"/>
        <v>0</v>
      </c>
      <c r="S247" s="58">
        <f t="shared" si="279"/>
        <v>0</v>
      </c>
      <c r="T247" s="58">
        <f>IF(C247=A_Stammdaten!$B$9,$H247-D_SAV!$U247,HLOOKUP(A_Stammdaten!$B$9-1,$V$4:$AB$304,ROW(C247)-3,FALSE)-$U247)</f>
        <v>0</v>
      </c>
      <c r="U247" s="58">
        <f>HLOOKUP(A_Stammdaten!$B$9,$V$4:$AB$304,ROW(C247)-3,FALSE)</f>
        <v>0</v>
      </c>
      <c r="V247" s="58">
        <f t="shared" si="236"/>
        <v>0</v>
      </c>
      <c r="W247" s="58">
        <f t="shared" si="237"/>
        <v>0</v>
      </c>
      <c r="X247" s="58">
        <f t="shared" si="238"/>
        <v>0</v>
      </c>
      <c r="Y247" s="58">
        <f t="shared" si="239"/>
        <v>0</v>
      </c>
      <c r="Z247" s="58">
        <f t="shared" si="240"/>
        <v>0</v>
      </c>
      <c r="AA247" s="58">
        <f t="shared" si="241"/>
        <v>0</v>
      </c>
      <c r="AB247" s="58">
        <f t="shared" si="242"/>
        <v>0</v>
      </c>
    </row>
    <row r="248" spans="1:28" x14ac:dyDescent="0.25">
      <c r="A248" s="56"/>
      <c r="B248" s="45"/>
      <c r="C248" s="126"/>
      <c r="D248" s="47"/>
      <c r="E248" s="47"/>
      <c r="F248" s="47"/>
      <c r="G248" s="47"/>
      <c r="H248" s="60">
        <f t="shared" si="243"/>
        <v>0</v>
      </c>
      <c r="I248" s="45"/>
      <c r="J248" s="59">
        <f>IF(ISBLANK($B248),0,VLOOKUP($B248,Listen!$A$2:$C$44,2,FALSE))</f>
        <v>0</v>
      </c>
      <c r="K248" s="59">
        <f>IF(ISBLANK($B248),0,VLOOKUP($B248,Listen!$A$2:$C$44,3,FALSE))</f>
        <v>0</v>
      </c>
      <c r="L248" s="50">
        <f t="shared" si="244"/>
        <v>0</v>
      </c>
      <c r="M248" s="50">
        <f t="shared" si="262"/>
        <v>0</v>
      </c>
      <c r="N248" s="50">
        <f t="shared" si="263"/>
        <v>0</v>
      </c>
      <c r="O248" s="50">
        <f t="shared" ref="O248" si="300">N248</f>
        <v>0</v>
      </c>
      <c r="P248" s="50">
        <f t="shared" si="297"/>
        <v>0</v>
      </c>
      <c r="Q248" s="50">
        <f t="shared" si="246"/>
        <v>0</v>
      </c>
      <c r="R248" s="50">
        <f t="shared" si="247"/>
        <v>0</v>
      </c>
      <c r="S248" s="58">
        <f t="shared" si="279"/>
        <v>0</v>
      </c>
      <c r="T248" s="58">
        <f>IF(C248=A_Stammdaten!$B$9,$H248-D_SAV!$U248,HLOOKUP(A_Stammdaten!$B$9-1,$V$4:$AB$304,ROW(C248)-3,FALSE)-$U248)</f>
        <v>0</v>
      </c>
      <c r="U248" s="58">
        <f>HLOOKUP(A_Stammdaten!$B$9,$V$4:$AB$304,ROW(C248)-3,FALSE)</f>
        <v>0</v>
      </c>
      <c r="V248" s="58">
        <f t="shared" si="236"/>
        <v>0</v>
      </c>
      <c r="W248" s="58">
        <f t="shared" si="237"/>
        <v>0</v>
      </c>
      <c r="X248" s="58">
        <f t="shared" si="238"/>
        <v>0</v>
      </c>
      <c r="Y248" s="58">
        <f t="shared" si="239"/>
        <v>0</v>
      </c>
      <c r="Z248" s="58">
        <f t="shared" si="240"/>
        <v>0</v>
      </c>
      <c r="AA248" s="58">
        <f t="shared" si="241"/>
        <v>0</v>
      </c>
      <c r="AB248" s="58">
        <f t="shared" si="242"/>
        <v>0</v>
      </c>
    </row>
    <row r="249" spans="1:28" x14ac:dyDescent="0.25">
      <c r="A249" s="56"/>
      <c r="B249" s="45"/>
      <c r="C249" s="126"/>
      <c r="D249" s="47"/>
      <c r="E249" s="47"/>
      <c r="F249" s="47"/>
      <c r="G249" s="47"/>
      <c r="H249" s="60">
        <f t="shared" si="243"/>
        <v>0</v>
      </c>
      <c r="I249" s="45"/>
      <c r="J249" s="59">
        <f>IF(ISBLANK($B249),0,VLOOKUP($B249,Listen!$A$2:$C$44,2,FALSE))</f>
        <v>0</v>
      </c>
      <c r="K249" s="59">
        <f>IF(ISBLANK($B249),0,VLOOKUP($B249,Listen!$A$2:$C$44,3,FALSE))</f>
        <v>0</v>
      </c>
      <c r="L249" s="50">
        <f t="shared" si="244"/>
        <v>0</v>
      </c>
      <c r="M249" s="50">
        <f t="shared" si="262"/>
        <v>0</v>
      </c>
      <c r="N249" s="50">
        <f t="shared" si="263"/>
        <v>0</v>
      </c>
      <c r="O249" s="50">
        <f t="shared" ref="O249" si="301">N249</f>
        <v>0</v>
      </c>
      <c r="P249" s="50">
        <f t="shared" si="297"/>
        <v>0</v>
      </c>
      <c r="Q249" s="50">
        <f t="shared" si="246"/>
        <v>0</v>
      </c>
      <c r="R249" s="50">
        <f t="shared" si="247"/>
        <v>0</v>
      </c>
      <c r="S249" s="58">
        <f t="shared" si="279"/>
        <v>0</v>
      </c>
      <c r="T249" s="58">
        <f>IF(C249=A_Stammdaten!$B$9,$H249-D_SAV!$U249,HLOOKUP(A_Stammdaten!$B$9-1,$V$4:$AB$304,ROW(C249)-3,FALSE)-$U249)</f>
        <v>0</v>
      </c>
      <c r="U249" s="58">
        <f>HLOOKUP(A_Stammdaten!$B$9,$V$4:$AB$304,ROW(C249)-3,FALSE)</f>
        <v>0</v>
      </c>
      <c r="V249" s="58">
        <f t="shared" si="236"/>
        <v>0</v>
      </c>
      <c r="W249" s="58">
        <f t="shared" si="237"/>
        <v>0</v>
      </c>
      <c r="X249" s="58">
        <f t="shared" si="238"/>
        <v>0</v>
      </c>
      <c r="Y249" s="58">
        <f t="shared" si="239"/>
        <v>0</v>
      </c>
      <c r="Z249" s="58">
        <f t="shared" si="240"/>
        <v>0</v>
      </c>
      <c r="AA249" s="58">
        <f t="shared" si="241"/>
        <v>0</v>
      </c>
      <c r="AB249" s="58">
        <f t="shared" si="242"/>
        <v>0</v>
      </c>
    </row>
    <row r="250" spans="1:28" x14ac:dyDescent="0.25">
      <c r="A250" s="56"/>
      <c r="B250" s="45"/>
      <c r="C250" s="126"/>
      <c r="D250" s="47"/>
      <c r="E250" s="47"/>
      <c r="F250" s="47"/>
      <c r="G250" s="47"/>
      <c r="H250" s="60">
        <f t="shared" si="243"/>
        <v>0</v>
      </c>
      <c r="I250" s="45"/>
      <c r="J250" s="59">
        <f>IF(ISBLANK($B250),0,VLOOKUP($B250,Listen!$A$2:$C$44,2,FALSE))</f>
        <v>0</v>
      </c>
      <c r="K250" s="59">
        <f>IF(ISBLANK($B250),0,VLOOKUP($B250,Listen!$A$2:$C$44,3,FALSE))</f>
        <v>0</v>
      </c>
      <c r="L250" s="50">
        <f t="shared" si="244"/>
        <v>0</v>
      </c>
      <c r="M250" s="50">
        <f t="shared" si="262"/>
        <v>0</v>
      </c>
      <c r="N250" s="50">
        <f t="shared" si="263"/>
        <v>0</v>
      </c>
      <c r="O250" s="50">
        <f t="shared" ref="O250" si="302">N250</f>
        <v>0</v>
      </c>
      <c r="P250" s="50">
        <f t="shared" si="297"/>
        <v>0</v>
      </c>
      <c r="Q250" s="50">
        <f t="shared" si="246"/>
        <v>0</v>
      </c>
      <c r="R250" s="50">
        <f t="shared" si="247"/>
        <v>0</v>
      </c>
      <c r="S250" s="58">
        <f t="shared" si="279"/>
        <v>0</v>
      </c>
      <c r="T250" s="58">
        <f>IF(C250=A_Stammdaten!$B$9,$H250-D_SAV!$U250,HLOOKUP(A_Stammdaten!$B$9-1,$V$4:$AB$304,ROW(C250)-3,FALSE)-$U250)</f>
        <v>0</v>
      </c>
      <c r="U250" s="58">
        <f>HLOOKUP(A_Stammdaten!$B$9,$V$4:$AB$304,ROW(C250)-3,FALSE)</f>
        <v>0</v>
      </c>
      <c r="V250" s="58">
        <f t="shared" si="236"/>
        <v>0</v>
      </c>
      <c r="W250" s="58">
        <f t="shared" si="237"/>
        <v>0</v>
      </c>
      <c r="X250" s="58">
        <f t="shared" si="238"/>
        <v>0</v>
      </c>
      <c r="Y250" s="58">
        <f t="shared" si="239"/>
        <v>0</v>
      </c>
      <c r="Z250" s="58">
        <f t="shared" si="240"/>
        <v>0</v>
      </c>
      <c r="AA250" s="58">
        <f t="shared" si="241"/>
        <v>0</v>
      </c>
      <c r="AB250" s="58">
        <f t="shared" si="242"/>
        <v>0</v>
      </c>
    </row>
    <row r="251" spans="1:28" x14ac:dyDescent="0.25">
      <c r="A251" s="56"/>
      <c r="B251" s="45"/>
      <c r="C251" s="126"/>
      <c r="D251" s="47"/>
      <c r="E251" s="47"/>
      <c r="F251" s="47"/>
      <c r="G251" s="47"/>
      <c r="H251" s="60">
        <f t="shared" si="243"/>
        <v>0</v>
      </c>
      <c r="I251" s="45"/>
      <c r="J251" s="59">
        <f>IF(ISBLANK($B251),0,VLOOKUP($B251,Listen!$A$2:$C$44,2,FALSE))</f>
        <v>0</v>
      </c>
      <c r="K251" s="59">
        <f>IF(ISBLANK($B251),0,VLOOKUP($B251,Listen!$A$2:$C$44,3,FALSE))</f>
        <v>0</v>
      </c>
      <c r="L251" s="50">
        <f t="shared" si="244"/>
        <v>0</v>
      </c>
      <c r="M251" s="50">
        <f t="shared" si="262"/>
        <v>0</v>
      </c>
      <c r="N251" s="50">
        <f t="shared" si="263"/>
        <v>0</v>
      </c>
      <c r="O251" s="50">
        <f t="shared" ref="O251" si="303">N251</f>
        <v>0</v>
      </c>
      <c r="P251" s="50">
        <f t="shared" si="297"/>
        <v>0</v>
      </c>
      <c r="Q251" s="50">
        <f t="shared" si="246"/>
        <v>0</v>
      </c>
      <c r="R251" s="50">
        <f t="shared" si="247"/>
        <v>0</v>
      </c>
      <c r="S251" s="58">
        <f t="shared" si="279"/>
        <v>0</v>
      </c>
      <c r="T251" s="58">
        <f>IF(C251=A_Stammdaten!$B$9,$H251-D_SAV!$U251,HLOOKUP(A_Stammdaten!$B$9-1,$V$4:$AB$304,ROW(C251)-3,FALSE)-$U251)</f>
        <v>0</v>
      </c>
      <c r="U251" s="58">
        <f>HLOOKUP(A_Stammdaten!$B$9,$V$4:$AB$304,ROW(C251)-3,FALSE)</f>
        <v>0</v>
      </c>
      <c r="V251" s="58">
        <f t="shared" si="236"/>
        <v>0</v>
      </c>
      <c r="W251" s="58">
        <f t="shared" si="237"/>
        <v>0</v>
      </c>
      <c r="X251" s="58">
        <f t="shared" si="238"/>
        <v>0</v>
      </c>
      <c r="Y251" s="58">
        <f t="shared" si="239"/>
        <v>0</v>
      </c>
      <c r="Z251" s="58">
        <f t="shared" si="240"/>
        <v>0</v>
      </c>
      <c r="AA251" s="58">
        <f t="shared" si="241"/>
        <v>0</v>
      </c>
      <c r="AB251" s="58">
        <f t="shared" si="242"/>
        <v>0</v>
      </c>
    </row>
    <row r="252" spans="1:28" x14ac:dyDescent="0.25">
      <c r="A252" s="56"/>
      <c r="B252" s="45"/>
      <c r="C252" s="126"/>
      <c r="D252" s="47"/>
      <c r="E252" s="47"/>
      <c r="F252" s="47"/>
      <c r="G252" s="47"/>
      <c r="H252" s="60">
        <f t="shared" si="243"/>
        <v>0</v>
      </c>
      <c r="I252" s="45"/>
      <c r="J252" s="59">
        <f>IF(ISBLANK($B252),0,VLOOKUP($B252,Listen!$A$2:$C$44,2,FALSE))</f>
        <v>0</v>
      </c>
      <c r="K252" s="59">
        <f>IF(ISBLANK($B252),0,VLOOKUP($B252,Listen!$A$2:$C$44,3,FALSE))</f>
        <v>0</v>
      </c>
      <c r="L252" s="50">
        <f t="shared" si="244"/>
        <v>0</v>
      </c>
      <c r="M252" s="50">
        <f t="shared" si="262"/>
        <v>0</v>
      </c>
      <c r="N252" s="50">
        <f t="shared" si="263"/>
        <v>0</v>
      </c>
      <c r="O252" s="50">
        <f t="shared" ref="O252" si="304">N252</f>
        <v>0</v>
      </c>
      <c r="P252" s="50">
        <f t="shared" si="297"/>
        <v>0</v>
      </c>
      <c r="Q252" s="50">
        <f t="shared" si="246"/>
        <v>0</v>
      </c>
      <c r="R252" s="50">
        <f t="shared" si="247"/>
        <v>0</v>
      </c>
      <c r="S252" s="58">
        <f t="shared" si="279"/>
        <v>0</v>
      </c>
      <c r="T252" s="58">
        <f>IF(C252=A_Stammdaten!$B$9,$H252-D_SAV!$U252,HLOOKUP(A_Stammdaten!$B$9-1,$V$4:$AB$304,ROW(C252)-3,FALSE)-$U252)</f>
        <v>0</v>
      </c>
      <c r="U252" s="58">
        <f>HLOOKUP(A_Stammdaten!$B$9,$V$4:$AB$304,ROW(C252)-3,FALSE)</f>
        <v>0</v>
      </c>
      <c r="V252" s="58">
        <f t="shared" si="236"/>
        <v>0</v>
      </c>
      <c r="W252" s="58">
        <f t="shared" si="237"/>
        <v>0</v>
      </c>
      <c r="X252" s="58">
        <f t="shared" si="238"/>
        <v>0</v>
      </c>
      <c r="Y252" s="58">
        <f t="shared" si="239"/>
        <v>0</v>
      </c>
      <c r="Z252" s="58">
        <f t="shared" si="240"/>
        <v>0</v>
      </c>
      <c r="AA252" s="58">
        <f t="shared" si="241"/>
        <v>0</v>
      </c>
      <c r="AB252" s="58">
        <f t="shared" si="242"/>
        <v>0</v>
      </c>
    </row>
    <row r="253" spans="1:28" x14ac:dyDescent="0.25">
      <c r="A253" s="56"/>
      <c r="B253" s="45"/>
      <c r="C253" s="126"/>
      <c r="D253" s="47"/>
      <c r="E253" s="47"/>
      <c r="F253" s="47"/>
      <c r="G253" s="47"/>
      <c r="H253" s="60">
        <f t="shared" si="243"/>
        <v>0</v>
      </c>
      <c r="I253" s="45"/>
      <c r="J253" s="59">
        <f>IF(ISBLANK($B253),0,VLOOKUP($B253,Listen!$A$2:$C$44,2,FALSE))</f>
        <v>0</v>
      </c>
      <c r="K253" s="59">
        <f>IF(ISBLANK($B253),0,VLOOKUP($B253,Listen!$A$2:$C$44,3,FALSE))</f>
        <v>0</v>
      </c>
      <c r="L253" s="50">
        <f t="shared" si="244"/>
        <v>0</v>
      </c>
      <c r="M253" s="50">
        <f t="shared" si="262"/>
        <v>0</v>
      </c>
      <c r="N253" s="50">
        <f t="shared" si="263"/>
        <v>0</v>
      </c>
      <c r="O253" s="50">
        <f t="shared" ref="O253" si="305">N253</f>
        <v>0</v>
      </c>
      <c r="P253" s="50">
        <f t="shared" si="297"/>
        <v>0</v>
      </c>
      <c r="Q253" s="50">
        <f t="shared" si="246"/>
        <v>0</v>
      </c>
      <c r="R253" s="50">
        <f t="shared" si="247"/>
        <v>0</v>
      </c>
      <c r="S253" s="58">
        <f t="shared" si="279"/>
        <v>0</v>
      </c>
      <c r="T253" s="58">
        <f>IF(C253=A_Stammdaten!$B$9,$H253-D_SAV!$U253,HLOOKUP(A_Stammdaten!$B$9-1,$V$4:$AB$304,ROW(C253)-3,FALSE)-$U253)</f>
        <v>0</v>
      </c>
      <c r="U253" s="58">
        <f>HLOOKUP(A_Stammdaten!$B$9,$V$4:$AB$304,ROW(C253)-3,FALSE)</f>
        <v>0</v>
      </c>
      <c r="V253" s="58">
        <f t="shared" si="236"/>
        <v>0</v>
      </c>
      <c r="W253" s="58">
        <f t="shared" si="237"/>
        <v>0</v>
      </c>
      <c r="X253" s="58">
        <f t="shared" si="238"/>
        <v>0</v>
      </c>
      <c r="Y253" s="58">
        <f t="shared" si="239"/>
        <v>0</v>
      </c>
      <c r="Z253" s="58">
        <f t="shared" si="240"/>
        <v>0</v>
      </c>
      <c r="AA253" s="58">
        <f t="shared" si="241"/>
        <v>0</v>
      </c>
      <c r="AB253" s="58">
        <f t="shared" si="242"/>
        <v>0</v>
      </c>
    </row>
    <row r="254" spans="1:28" x14ac:dyDescent="0.25">
      <c r="A254" s="56"/>
      <c r="B254" s="45"/>
      <c r="C254" s="126"/>
      <c r="D254" s="47"/>
      <c r="E254" s="47"/>
      <c r="F254" s="47"/>
      <c r="G254" s="47"/>
      <c r="H254" s="60">
        <f t="shared" si="243"/>
        <v>0</v>
      </c>
      <c r="I254" s="45"/>
      <c r="J254" s="59">
        <f>IF(ISBLANK($B254),0,VLOOKUP($B254,Listen!$A$2:$C$44,2,FALSE))</f>
        <v>0</v>
      </c>
      <c r="K254" s="59">
        <f>IF(ISBLANK($B254),0,VLOOKUP($B254,Listen!$A$2:$C$44,3,FALSE))</f>
        <v>0</v>
      </c>
      <c r="L254" s="50">
        <f t="shared" si="244"/>
        <v>0</v>
      </c>
      <c r="M254" s="50">
        <f t="shared" si="262"/>
        <v>0</v>
      </c>
      <c r="N254" s="50">
        <f t="shared" si="263"/>
        <v>0</v>
      </c>
      <c r="O254" s="50">
        <f t="shared" ref="O254" si="306">N254</f>
        <v>0</v>
      </c>
      <c r="P254" s="50">
        <f t="shared" si="297"/>
        <v>0</v>
      </c>
      <c r="Q254" s="50">
        <f t="shared" si="246"/>
        <v>0</v>
      </c>
      <c r="R254" s="50">
        <f t="shared" si="247"/>
        <v>0</v>
      </c>
      <c r="S254" s="58">
        <f t="shared" si="279"/>
        <v>0</v>
      </c>
      <c r="T254" s="58">
        <f>IF(C254=A_Stammdaten!$B$9,$H254-D_SAV!$U254,HLOOKUP(A_Stammdaten!$B$9-1,$V$4:$AB$304,ROW(C254)-3,FALSE)-$U254)</f>
        <v>0</v>
      </c>
      <c r="U254" s="58">
        <f>HLOOKUP(A_Stammdaten!$B$9,$V$4:$AB$304,ROW(C254)-3,FALSE)</f>
        <v>0</v>
      </c>
      <c r="V254" s="58">
        <f t="shared" si="236"/>
        <v>0</v>
      </c>
      <c r="W254" s="58">
        <f t="shared" si="237"/>
        <v>0</v>
      </c>
      <c r="X254" s="58">
        <f t="shared" si="238"/>
        <v>0</v>
      </c>
      <c r="Y254" s="58">
        <f t="shared" si="239"/>
        <v>0</v>
      </c>
      <c r="Z254" s="58">
        <f t="shared" si="240"/>
        <v>0</v>
      </c>
      <c r="AA254" s="58">
        <f t="shared" si="241"/>
        <v>0</v>
      </c>
      <c r="AB254" s="58">
        <f t="shared" si="242"/>
        <v>0</v>
      </c>
    </row>
    <row r="255" spans="1:28" x14ac:dyDescent="0.25">
      <c r="A255" s="56"/>
      <c r="B255" s="45"/>
      <c r="C255" s="126"/>
      <c r="D255" s="47"/>
      <c r="E255" s="47"/>
      <c r="F255" s="47"/>
      <c r="G255" s="47"/>
      <c r="H255" s="60">
        <f t="shared" si="243"/>
        <v>0</v>
      </c>
      <c r="I255" s="45"/>
      <c r="J255" s="59">
        <f>IF(ISBLANK($B255),0,VLOOKUP($B255,Listen!$A$2:$C$44,2,FALSE))</f>
        <v>0</v>
      </c>
      <c r="K255" s="59">
        <f>IF(ISBLANK($B255),0,VLOOKUP($B255,Listen!$A$2:$C$44,3,FALSE))</f>
        <v>0</v>
      </c>
      <c r="L255" s="50">
        <f t="shared" si="244"/>
        <v>0</v>
      </c>
      <c r="M255" s="50">
        <f t="shared" si="262"/>
        <v>0</v>
      </c>
      <c r="N255" s="50">
        <f t="shared" si="263"/>
        <v>0</v>
      </c>
      <c r="O255" s="50">
        <f t="shared" ref="O255" si="307">N255</f>
        <v>0</v>
      </c>
      <c r="P255" s="50">
        <f t="shared" si="297"/>
        <v>0</v>
      </c>
      <c r="Q255" s="50">
        <f t="shared" si="246"/>
        <v>0</v>
      </c>
      <c r="R255" s="50">
        <f t="shared" si="247"/>
        <v>0</v>
      </c>
      <c r="S255" s="58">
        <f t="shared" si="279"/>
        <v>0</v>
      </c>
      <c r="T255" s="58">
        <f>IF(C255=A_Stammdaten!$B$9,$H255-D_SAV!$U255,HLOOKUP(A_Stammdaten!$B$9-1,$V$4:$AB$304,ROW(C255)-3,FALSE)-$U255)</f>
        <v>0</v>
      </c>
      <c r="U255" s="58">
        <f>HLOOKUP(A_Stammdaten!$B$9,$V$4:$AB$304,ROW(C255)-3,FALSE)</f>
        <v>0</v>
      </c>
      <c r="V255" s="58">
        <f t="shared" si="236"/>
        <v>0</v>
      </c>
      <c r="W255" s="58">
        <f t="shared" si="237"/>
        <v>0</v>
      </c>
      <c r="X255" s="58">
        <f t="shared" si="238"/>
        <v>0</v>
      </c>
      <c r="Y255" s="58">
        <f t="shared" si="239"/>
        <v>0</v>
      </c>
      <c r="Z255" s="58">
        <f t="shared" si="240"/>
        <v>0</v>
      </c>
      <c r="AA255" s="58">
        <f t="shared" si="241"/>
        <v>0</v>
      </c>
      <c r="AB255" s="58">
        <f t="shared" si="242"/>
        <v>0</v>
      </c>
    </row>
    <row r="256" spans="1:28" x14ac:dyDescent="0.25">
      <c r="A256" s="56"/>
      <c r="B256" s="45"/>
      <c r="C256" s="126"/>
      <c r="D256" s="47"/>
      <c r="E256" s="47"/>
      <c r="F256" s="47"/>
      <c r="G256" s="47"/>
      <c r="H256" s="60">
        <f t="shared" si="243"/>
        <v>0</v>
      </c>
      <c r="I256" s="45"/>
      <c r="J256" s="59">
        <f>IF(ISBLANK($B256),0,VLOOKUP($B256,Listen!$A$2:$C$44,2,FALSE))</f>
        <v>0</v>
      </c>
      <c r="K256" s="59">
        <f>IF(ISBLANK($B256),0,VLOOKUP($B256,Listen!$A$2:$C$44,3,FALSE))</f>
        <v>0</v>
      </c>
      <c r="L256" s="50">
        <f t="shared" si="244"/>
        <v>0</v>
      </c>
      <c r="M256" s="50">
        <f t="shared" si="262"/>
        <v>0</v>
      </c>
      <c r="N256" s="50">
        <f t="shared" si="263"/>
        <v>0</v>
      </c>
      <c r="O256" s="50">
        <f t="shared" ref="O256" si="308">N256</f>
        <v>0</v>
      </c>
      <c r="P256" s="50">
        <f t="shared" si="297"/>
        <v>0</v>
      </c>
      <c r="Q256" s="50">
        <f t="shared" si="246"/>
        <v>0</v>
      </c>
      <c r="R256" s="50">
        <f t="shared" si="247"/>
        <v>0</v>
      </c>
      <c r="S256" s="58">
        <f t="shared" si="279"/>
        <v>0</v>
      </c>
      <c r="T256" s="58">
        <f>IF(C256=A_Stammdaten!$B$9,$H256-D_SAV!$U256,HLOOKUP(A_Stammdaten!$B$9-1,$V$4:$AB$304,ROW(C256)-3,FALSE)-$U256)</f>
        <v>0</v>
      </c>
      <c r="U256" s="58">
        <f>HLOOKUP(A_Stammdaten!$B$9,$V$4:$AB$304,ROW(C256)-3,FALSE)</f>
        <v>0</v>
      </c>
      <c r="V256" s="58">
        <f t="shared" si="236"/>
        <v>0</v>
      </c>
      <c r="W256" s="58">
        <f t="shared" si="237"/>
        <v>0</v>
      </c>
      <c r="X256" s="58">
        <f t="shared" si="238"/>
        <v>0</v>
      </c>
      <c r="Y256" s="58">
        <f t="shared" si="239"/>
        <v>0</v>
      </c>
      <c r="Z256" s="58">
        <f t="shared" si="240"/>
        <v>0</v>
      </c>
      <c r="AA256" s="58">
        <f t="shared" si="241"/>
        <v>0</v>
      </c>
      <c r="AB256" s="58">
        <f t="shared" si="242"/>
        <v>0</v>
      </c>
    </row>
    <row r="257" spans="1:28" x14ac:dyDescent="0.25">
      <c r="A257" s="56"/>
      <c r="B257" s="45"/>
      <c r="C257" s="126"/>
      <c r="D257" s="47"/>
      <c r="E257" s="47"/>
      <c r="F257" s="47"/>
      <c r="G257" s="47"/>
      <c r="H257" s="60">
        <f t="shared" si="243"/>
        <v>0</v>
      </c>
      <c r="I257" s="45"/>
      <c r="J257" s="59">
        <f>IF(ISBLANK($B257),0,VLOOKUP($B257,Listen!$A$2:$C$44,2,FALSE))</f>
        <v>0</v>
      </c>
      <c r="K257" s="59">
        <f>IF(ISBLANK($B257),0,VLOOKUP($B257,Listen!$A$2:$C$44,3,FALSE))</f>
        <v>0</v>
      </c>
      <c r="L257" s="50">
        <f t="shared" si="244"/>
        <v>0</v>
      </c>
      <c r="M257" s="50">
        <f t="shared" si="262"/>
        <v>0</v>
      </c>
      <c r="N257" s="50">
        <f t="shared" si="263"/>
        <v>0</v>
      </c>
      <c r="O257" s="50">
        <f t="shared" ref="O257" si="309">N257</f>
        <v>0</v>
      </c>
      <c r="P257" s="50">
        <f t="shared" si="297"/>
        <v>0</v>
      </c>
      <c r="Q257" s="50">
        <f t="shared" si="246"/>
        <v>0</v>
      </c>
      <c r="R257" s="50">
        <f t="shared" si="247"/>
        <v>0</v>
      </c>
      <c r="S257" s="58">
        <f t="shared" si="279"/>
        <v>0</v>
      </c>
      <c r="T257" s="58">
        <f>IF(C257=A_Stammdaten!$B$9,$H257-D_SAV!$U257,HLOOKUP(A_Stammdaten!$B$9-1,$V$4:$AB$304,ROW(C257)-3,FALSE)-$U257)</f>
        <v>0</v>
      </c>
      <c r="U257" s="58">
        <f>HLOOKUP(A_Stammdaten!$B$9,$V$4:$AB$304,ROW(C257)-3,FALSE)</f>
        <v>0</v>
      </c>
      <c r="V257" s="58">
        <f t="shared" si="236"/>
        <v>0</v>
      </c>
      <c r="W257" s="58">
        <f t="shared" si="237"/>
        <v>0</v>
      </c>
      <c r="X257" s="58">
        <f t="shared" si="238"/>
        <v>0</v>
      </c>
      <c r="Y257" s="58">
        <f t="shared" si="239"/>
        <v>0</v>
      </c>
      <c r="Z257" s="58">
        <f t="shared" si="240"/>
        <v>0</v>
      </c>
      <c r="AA257" s="58">
        <f t="shared" si="241"/>
        <v>0</v>
      </c>
      <c r="AB257" s="58">
        <f t="shared" si="242"/>
        <v>0</v>
      </c>
    </row>
    <row r="258" spans="1:28" x14ac:dyDescent="0.25">
      <c r="A258" s="56"/>
      <c r="B258" s="45"/>
      <c r="C258" s="126"/>
      <c r="D258" s="47"/>
      <c r="E258" s="47"/>
      <c r="F258" s="47"/>
      <c r="G258" s="47"/>
      <c r="H258" s="60">
        <f t="shared" si="243"/>
        <v>0</v>
      </c>
      <c r="I258" s="45"/>
      <c r="J258" s="59">
        <f>IF(ISBLANK($B258),0,VLOOKUP($B258,Listen!$A$2:$C$44,2,FALSE))</f>
        <v>0</v>
      </c>
      <c r="K258" s="59">
        <f>IF(ISBLANK($B258),0,VLOOKUP($B258,Listen!$A$2:$C$44,3,FALSE))</f>
        <v>0</v>
      </c>
      <c r="L258" s="50">
        <f t="shared" si="244"/>
        <v>0</v>
      </c>
      <c r="M258" s="50">
        <f t="shared" si="262"/>
        <v>0</v>
      </c>
      <c r="N258" s="50">
        <f t="shared" si="263"/>
        <v>0</v>
      </c>
      <c r="O258" s="50">
        <f t="shared" ref="O258" si="310">N258</f>
        <v>0</v>
      </c>
      <c r="P258" s="50">
        <f t="shared" si="297"/>
        <v>0</v>
      </c>
      <c r="Q258" s="50">
        <f t="shared" si="246"/>
        <v>0</v>
      </c>
      <c r="R258" s="50">
        <f t="shared" si="247"/>
        <v>0</v>
      </c>
      <c r="S258" s="58">
        <f t="shared" si="279"/>
        <v>0</v>
      </c>
      <c r="T258" s="58">
        <f>IF(C258=A_Stammdaten!$B$9,$H258-D_SAV!$U258,HLOOKUP(A_Stammdaten!$B$9-1,$V$4:$AB$304,ROW(C258)-3,FALSE)-$U258)</f>
        <v>0</v>
      </c>
      <c r="U258" s="58">
        <f>HLOOKUP(A_Stammdaten!$B$9,$V$4:$AB$304,ROW(C258)-3,FALSE)</f>
        <v>0</v>
      </c>
      <c r="V258" s="58">
        <f t="shared" si="236"/>
        <v>0</v>
      </c>
      <c r="W258" s="58">
        <f t="shared" si="237"/>
        <v>0</v>
      </c>
      <c r="X258" s="58">
        <f t="shared" si="238"/>
        <v>0</v>
      </c>
      <c r="Y258" s="58">
        <f t="shared" si="239"/>
        <v>0</v>
      </c>
      <c r="Z258" s="58">
        <f t="shared" si="240"/>
        <v>0</v>
      </c>
      <c r="AA258" s="58">
        <f t="shared" si="241"/>
        <v>0</v>
      </c>
      <c r="AB258" s="58">
        <f t="shared" si="242"/>
        <v>0</v>
      </c>
    </row>
    <row r="259" spans="1:28" x14ac:dyDescent="0.25">
      <c r="A259" s="56"/>
      <c r="B259" s="45"/>
      <c r="C259" s="126"/>
      <c r="D259" s="47"/>
      <c r="E259" s="47"/>
      <c r="F259" s="47"/>
      <c r="G259" s="47"/>
      <c r="H259" s="60">
        <f t="shared" si="243"/>
        <v>0</v>
      </c>
      <c r="I259" s="45"/>
      <c r="J259" s="59">
        <f>IF(ISBLANK($B259),0,VLOOKUP($B259,Listen!$A$2:$C$44,2,FALSE))</f>
        <v>0</v>
      </c>
      <c r="K259" s="59">
        <f>IF(ISBLANK($B259),0,VLOOKUP($B259,Listen!$A$2:$C$44,3,FALSE))</f>
        <v>0</v>
      </c>
      <c r="L259" s="50">
        <f t="shared" si="244"/>
        <v>0</v>
      </c>
      <c r="M259" s="50">
        <f t="shared" si="262"/>
        <v>0</v>
      </c>
      <c r="N259" s="50">
        <f t="shared" si="263"/>
        <v>0</v>
      </c>
      <c r="O259" s="50">
        <f t="shared" ref="O259" si="311">N259</f>
        <v>0</v>
      </c>
      <c r="P259" s="50">
        <f t="shared" si="297"/>
        <v>0</v>
      </c>
      <c r="Q259" s="50">
        <f t="shared" si="246"/>
        <v>0</v>
      </c>
      <c r="R259" s="50">
        <f t="shared" si="247"/>
        <v>0</v>
      </c>
      <c r="S259" s="58">
        <f t="shared" si="279"/>
        <v>0</v>
      </c>
      <c r="T259" s="58">
        <f>IF(C259=A_Stammdaten!$B$9,$H259-D_SAV!$U259,HLOOKUP(A_Stammdaten!$B$9-1,$V$4:$AB$304,ROW(C259)-3,FALSE)-$U259)</f>
        <v>0</v>
      </c>
      <c r="U259" s="58">
        <f>HLOOKUP(A_Stammdaten!$B$9,$V$4:$AB$304,ROW(C259)-3,FALSE)</f>
        <v>0</v>
      </c>
      <c r="V259" s="58">
        <f t="shared" si="236"/>
        <v>0</v>
      </c>
      <c r="W259" s="58">
        <f t="shared" si="237"/>
        <v>0</v>
      </c>
      <c r="X259" s="58">
        <f t="shared" si="238"/>
        <v>0</v>
      </c>
      <c r="Y259" s="58">
        <f t="shared" si="239"/>
        <v>0</v>
      </c>
      <c r="Z259" s="58">
        <f t="shared" si="240"/>
        <v>0</v>
      </c>
      <c r="AA259" s="58">
        <f t="shared" si="241"/>
        <v>0</v>
      </c>
      <c r="AB259" s="58">
        <f t="shared" si="242"/>
        <v>0</v>
      </c>
    </row>
    <row r="260" spans="1:28" x14ac:dyDescent="0.25">
      <c r="A260" s="56"/>
      <c r="B260" s="45"/>
      <c r="C260" s="126"/>
      <c r="D260" s="47"/>
      <c r="E260" s="47"/>
      <c r="F260" s="47"/>
      <c r="G260" s="47"/>
      <c r="H260" s="60">
        <f t="shared" si="243"/>
        <v>0</v>
      </c>
      <c r="I260" s="45"/>
      <c r="J260" s="59">
        <f>IF(ISBLANK($B260),0,VLOOKUP($B260,Listen!$A$2:$C$44,2,FALSE))</f>
        <v>0</v>
      </c>
      <c r="K260" s="59">
        <f>IF(ISBLANK($B260),0,VLOOKUP($B260,Listen!$A$2:$C$44,3,FALSE))</f>
        <v>0</v>
      </c>
      <c r="L260" s="50">
        <f t="shared" si="244"/>
        <v>0</v>
      </c>
      <c r="M260" s="50">
        <f t="shared" si="262"/>
        <v>0</v>
      </c>
      <c r="N260" s="50">
        <f t="shared" si="263"/>
        <v>0</v>
      </c>
      <c r="O260" s="50">
        <f t="shared" ref="O260" si="312">N260</f>
        <v>0</v>
      </c>
      <c r="P260" s="50">
        <f t="shared" si="297"/>
        <v>0</v>
      </c>
      <c r="Q260" s="50">
        <f t="shared" si="246"/>
        <v>0</v>
      </c>
      <c r="R260" s="50">
        <f t="shared" si="247"/>
        <v>0</v>
      </c>
      <c r="S260" s="58">
        <f t="shared" si="279"/>
        <v>0</v>
      </c>
      <c r="T260" s="58">
        <f>IF(C260=A_Stammdaten!$B$9,$H260-D_SAV!$U260,HLOOKUP(A_Stammdaten!$B$9-1,$V$4:$AB$304,ROW(C260)-3,FALSE)-$U260)</f>
        <v>0</v>
      </c>
      <c r="U260" s="58">
        <f>HLOOKUP(A_Stammdaten!$B$9,$V$4:$AB$304,ROW(C260)-3,FALSE)</f>
        <v>0</v>
      </c>
      <c r="V260" s="58">
        <f t="shared" si="236"/>
        <v>0</v>
      </c>
      <c r="W260" s="58">
        <f t="shared" si="237"/>
        <v>0</v>
      </c>
      <c r="X260" s="58">
        <f t="shared" si="238"/>
        <v>0</v>
      </c>
      <c r="Y260" s="58">
        <f t="shared" si="239"/>
        <v>0</v>
      </c>
      <c r="Z260" s="58">
        <f t="shared" si="240"/>
        <v>0</v>
      </c>
      <c r="AA260" s="58">
        <f t="shared" si="241"/>
        <v>0</v>
      </c>
      <c r="AB260" s="58">
        <f t="shared" si="242"/>
        <v>0</v>
      </c>
    </row>
    <row r="261" spans="1:28" x14ac:dyDescent="0.25">
      <c r="A261" s="56"/>
      <c r="B261" s="45"/>
      <c r="C261" s="126"/>
      <c r="D261" s="47"/>
      <c r="E261" s="47"/>
      <c r="F261" s="47"/>
      <c r="G261" s="47"/>
      <c r="H261" s="60">
        <f t="shared" si="243"/>
        <v>0</v>
      </c>
      <c r="I261" s="45"/>
      <c r="J261" s="59">
        <f>IF(ISBLANK($B261),0,VLOOKUP($B261,Listen!$A$2:$C$44,2,FALSE))</f>
        <v>0</v>
      </c>
      <c r="K261" s="59">
        <f>IF(ISBLANK($B261),0,VLOOKUP($B261,Listen!$A$2:$C$44,3,FALSE))</f>
        <v>0</v>
      </c>
      <c r="L261" s="50">
        <f t="shared" si="244"/>
        <v>0</v>
      </c>
      <c r="M261" s="50">
        <f t="shared" si="262"/>
        <v>0</v>
      </c>
      <c r="N261" s="50">
        <f t="shared" si="263"/>
        <v>0</v>
      </c>
      <c r="O261" s="50">
        <f t="shared" ref="O261:P276" si="313">N261</f>
        <v>0</v>
      </c>
      <c r="P261" s="50">
        <f t="shared" si="313"/>
        <v>0</v>
      </c>
      <c r="Q261" s="50">
        <f t="shared" si="246"/>
        <v>0</v>
      </c>
      <c r="R261" s="50">
        <f t="shared" si="247"/>
        <v>0</v>
      </c>
      <c r="S261" s="58">
        <f t="shared" si="279"/>
        <v>0</v>
      </c>
      <c r="T261" s="58">
        <f>IF(C261=A_Stammdaten!$B$9,$H261-D_SAV!$U261,HLOOKUP(A_Stammdaten!$B$9-1,$V$4:$AB$304,ROW(C261)-3,FALSE)-$U261)</f>
        <v>0</v>
      </c>
      <c r="U261" s="58">
        <f>HLOOKUP(A_Stammdaten!$B$9,$V$4:$AB$304,ROW(C261)-3,FALSE)</f>
        <v>0</v>
      </c>
      <c r="V261" s="58">
        <f t="shared" ref="V261:V304" si="314">IF(OR($C261=0,$H261=0),0,IF($C261&lt;=V$4,$H261-$H261/L261*(V$4-$C261+1),0))</f>
        <v>0</v>
      </c>
      <c r="W261" s="58">
        <f t="shared" ref="W261:W304" si="315">IF(OR($C261=0,$H261=0,M261-(W$4-$C261)=0),0,IF($C261&lt;W$4,V261-V261/(M261-(W$4-$C261)),IF($C261=W$4,$H261-$H261/M261,0)))</f>
        <v>0</v>
      </c>
      <c r="X261" s="58">
        <f t="shared" ref="X261:X304" si="316">IF(OR($C261=0,$H261=0,N261-(X$4-$C261)=0),0,IF($C261&lt;X$4,W261-W261/(N261-(X$4-$C261)),IF($C261=X$4,$H261-$H261/N261,0)))</f>
        <v>0</v>
      </c>
      <c r="Y261" s="58">
        <f t="shared" ref="Y261:Y304" si="317">IF(OR($C261=0,$H261=0,O261-(Y$4-$C261)=0),0,IF($C261&lt;Y$4,X261-X261/(O261-(Y$4-$C261)),IF($C261=Y$4,$H261-$H261/O261,0)))</f>
        <v>0</v>
      </c>
      <c r="Z261" s="58">
        <f t="shared" ref="Z261:Z304" si="318">IF(OR($C261=0,$H261=0,P261-(Z$4-$C261)=0),0,IF($C261&lt;Z$4,Y261-Y261/(P261-(Z$4-$C261)),IF($C261=Z$4,$H261-$H261/P261,0)))</f>
        <v>0</v>
      </c>
      <c r="AA261" s="58">
        <f t="shared" ref="AA261:AA304" si="319">IF(OR($C261=0,$H261=0,Q261-(AA$4-$C261)=0),0,IF($C261&lt;AA$4,Z261-Z261/(Q261-(AA$4-$C261)),IF($C261=AA$4,$H261-$H261/Q261,0)))</f>
        <v>0</v>
      </c>
      <c r="AB261" s="58">
        <f t="shared" ref="AB261:AB304" si="320">IF(OR($C261=0,$H261=0,R261-(AB$4-$C261)=0),0,IF($C261&lt;AB$4,AA261-AA261/(R261-(AB$4-$C261)),IF($C261=AB$4,$H261-$H261/R261,0)))</f>
        <v>0</v>
      </c>
    </row>
    <row r="262" spans="1:28" x14ac:dyDescent="0.25">
      <c r="A262" s="56"/>
      <c r="B262" s="45"/>
      <c r="C262" s="126"/>
      <c r="D262" s="47"/>
      <c r="E262" s="47"/>
      <c r="F262" s="47"/>
      <c r="G262" s="47"/>
      <c r="H262" s="60">
        <f t="shared" ref="H262:H304" si="321">+D262+E262-F262-G262</f>
        <v>0</v>
      </c>
      <c r="I262" s="45"/>
      <c r="J262" s="59">
        <f>IF(ISBLANK($B262),0,VLOOKUP($B262,Listen!$A$2:$C$44,2,FALSE))</f>
        <v>0</v>
      </c>
      <c r="K262" s="59">
        <f>IF(ISBLANK($B262),0,VLOOKUP($B262,Listen!$A$2:$C$44,3,FALSE))</f>
        <v>0</v>
      </c>
      <c r="L262" s="50">
        <f t="shared" ref="L262:L304" si="322">$J262</f>
        <v>0</v>
      </c>
      <c r="M262" s="50">
        <f t="shared" si="262"/>
        <v>0</v>
      </c>
      <c r="N262" s="50">
        <f t="shared" si="263"/>
        <v>0</v>
      </c>
      <c r="O262" s="50">
        <f t="shared" ref="O262" si="323">N262</f>
        <v>0</v>
      </c>
      <c r="P262" s="50">
        <f t="shared" si="313"/>
        <v>0</v>
      </c>
      <c r="Q262" s="50">
        <f t="shared" ref="Q262:Q304" si="324">P262</f>
        <v>0</v>
      </c>
      <c r="R262" s="50">
        <f t="shared" ref="R262:R304" si="325">Q262</f>
        <v>0</v>
      </c>
      <c r="S262" s="58">
        <f t="shared" si="279"/>
        <v>0</v>
      </c>
      <c r="T262" s="58">
        <f>IF(C262=A_Stammdaten!$B$9,$H262-D_SAV!$U262,HLOOKUP(A_Stammdaten!$B$9-1,$V$4:$AB$304,ROW(C262)-3,FALSE)-$U262)</f>
        <v>0</v>
      </c>
      <c r="U262" s="58">
        <f>HLOOKUP(A_Stammdaten!$B$9,$V$4:$AB$304,ROW(C262)-3,FALSE)</f>
        <v>0</v>
      </c>
      <c r="V262" s="58">
        <f t="shared" si="314"/>
        <v>0</v>
      </c>
      <c r="W262" s="58">
        <f t="shared" si="315"/>
        <v>0</v>
      </c>
      <c r="X262" s="58">
        <f t="shared" si="316"/>
        <v>0</v>
      </c>
      <c r="Y262" s="58">
        <f t="shared" si="317"/>
        <v>0</v>
      </c>
      <c r="Z262" s="58">
        <f t="shared" si="318"/>
        <v>0</v>
      </c>
      <c r="AA262" s="58">
        <f t="shared" si="319"/>
        <v>0</v>
      </c>
      <c r="AB262" s="58">
        <f t="shared" si="320"/>
        <v>0</v>
      </c>
    </row>
    <row r="263" spans="1:28" x14ac:dyDescent="0.25">
      <c r="A263" s="56"/>
      <c r="B263" s="45"/>
      <c r="C263" s="126"/>
      <c r="D263" s="47"/>
      <c r="E263" s="47"/>
      <c r="F263" s="47"/>
      <c r="G263" s="47"/>
      <c r="H263" s="60">
        <f t="shared" si="321"/>
        <v>0</v>
      </c>
      <c r="I263" s="45"/>
      <c r="J263" s="59">
        <f>IF(ISBLANK($B263),0,VLOOKUP($B263,Listen!$A$2:$C$44,2,FALSE))</f>
        <v>0</v>
      </c>
      <c r="K263" s="59">
        <f>IF(ISBLANK($B263),0,VLOOKUP($B263,Listen!$A$2:$C$44,3,FALSE))</f>
        <v>0</v>
      </c>
      <c r="L263" s="50">
        <f t="shared" si="322"/>
        <v>0</v>
      </c>
      <c r="M263" s="50">
        <f t="shared" si="262"/>
        <v>0</v>
      </c>
      <c r="N263" s="50">
        <f t="shared" si="263"/>
        <v>0</v>
      </c>
      <c r="O263" s="50">
        <f t="shared" ref="O263" si="326">N263</f>
        <v>0</v>
      </c>
      <c r="P263" s="50">
        <f t="shared" si="313"/>
        <v>0</v>
      </c>
      <c r="Q263" s="50">
        <f t="shared" si="324"/>
        <v>0</v>
      </c>
      <c r="R263" s="50">
        <f t="shared" si="325"/>
        <v>0</v>
      </c>
      <c r="S263" s="58">
        <f t="shared" si="279"/>
        <v>0</v>
      </c>
      <c r="T263" s="58">
        <f>IF(C263=A_Stammdaten!$B$9,$H263-D_SAV!$U263,HLOOKUP(A_Stammdaten!$B$9-1,$V$4:$AB$304,ROW(C263)-3,FALSE)-$U263)</f>
        <v>0</v>
      </c>
      <c r="U263" s="58">
        <f>HLOOKUP(A_Stammdaten!$B$9,$V$4:$AB$304,ROW(C263)-3,FALSE)</f>
        <v>0</v>
      </c>
      <c r="V263" s="58">
        <f t="shared" si="314"/>
        <v>0</v>
      </c>
      <c r="W263" s="58">
        <f t="shared" si="315"/>
        <v>0</v>
      </c>
      <c r="X263" s="58">
        <f t="shared" si="316"/>
        <v>0</v>
      </c>
      <c r="Y263" s="58">
        <f t="shared" si="317"/>
        <v>0</v>
      </c>
      <c r="Z263" s="58">
        <f t="shared" si="318"/>
        <v>0</v>
      </c>
      <c r="AA263" s="58">
        <f t="shared" si="319"/>
        <v>0</v>
      </c>
      <c r="AB263" s="58">
        <f t="shared" si="320"/>
        <v>0</v>
      </c>
    </row>
    <row r="264" spans="1:28" x14ac:dyDescent="0.25">
      <c r="A264" s="56"/>
      <c r="B264" s="45"/>
      <c r="C264" s="126"/>
      <c r="D264" s="47"/>
      <c r="E264" s="47"/>
      <c r="F264" s="47"/>
      <c r="G264" s="47"/>
      <c r="H264" s="60">
        <f t="shared" si="321"/>
        <v>0</v>
      </c>
      <c r="I264" s="45"/>
      <c r="J264" s="59">
        <f>IF(ISBLANK($B264),0,VLOOKUP($B264,Listen!$A$2:$C$44,2,FALSE))</f>
        <v>0</v>
      </c>
      <c r="K264" s="59">
        <f>IF(ISBLANK($B264),0,VLOOKUP($B264,Listen!$A$2:$C$44,3,FALSE))</f>
        <v>0</v>
      </c>
      <c r="L264" s="50">
        <f t="shared" si="322"/>
        <v>0</v>
      </c>
      <c r="M264" s="50">
        <f t="shared" si="262"/>
        <v>0</v>
      </c>
      <c r="N264" s="50">
        <f t="shared" si="263"/>
        <v>0</v>
      </c>
      <c r="O264" s="50">
        <f t="shared" ref="O264" si="327">N264</f>
        <v>0</v>
      </c>
      <c r="P264" s="50">
        <f t="shared" si="313"/>
        <v>0</v>
      </c>
      <c r="Q264" s="50">
        <f t="shared" si="324"/>
        <v>0</v>
      </c>
      <c r="R264" s="50">
        <f t="shared" si="325"/>
        <v>0</v>
      </c>
      <c r="S264" s="58">
        <f t="shared" si="279"/>
        <v>0</v>
      </c>
      <c r="T264" s="58">
        <f>IF(C264=A_Stammdaten!$B$9,$H264-D_SAV!$U264,HLOOKUP(A_Stammdaten!$B$9-1,$V$4:$AB$304,ROW(C264)-3,FALSE)-$U264)</f>
        <v>0</v>
      </c>
      <c r="U264" s="58">
        <f>HLOOKUP(A_Stammdaten!$B$9,$V$4:$AB$304,ROW(C264)-3,FALSE)</f>
        <v>0</v>
      </c>
      <c r="V264" s="58">
        <f t="shared" si="314"/>
        <v>0</v>
      </c>
      <c r="W264" s="58">
        <f t="shared" si="315"/>
        <v>0</v>
      </c>
      <c r="X264" s="58">
        <f t="shared" si="316"/>
        <v>0</v>
      </c>
      <c r="Y264" s="58">
        <f t="shared" si="317"/>
        <v>0</v>
      </c>
      <c r="Z264" s="58">
        <f t="shared" si="318"/>
        <v>0</v>
      </c>
      <c r="AA264" s="58">
        <f t="shared" si="319"/>
        <v>0</v>
      </c>
      <c r="AB264" s="58">
        <f t="shared" si="320"/>
        <v>0</v>
      </c>
    </row>
    <row r="265" spans="1:28" x14ac:dyDescent="0.25">
      <c r="A265" s="56"/>
      <c r="B265" s="45"/>
      <c r="C265" s="126"/>
      <c r="D265" s="47"/>
      <c r="E265" s="47"/>
      <c r="F265" s="47"/>
      <c r="G265" s="47"/>
      <c r="H265" s="60">
        <f t="shared" si="321"/>
        <v>0</v>
      </c>
      <c r="I265" s="45"/>
      <c r="J265" s="59">
        <f>IF(ISBLANK($B265),0,VLOOKUP($B265,Listen!$A$2:$C$44,2,FALSE))</f>
        <v>0</v>
      </c>
      <c r="K265" s="59">
        <f>IF(ISBLANK($B265),0,VLOOKUP($B265,Listen!$A$2:$C$44,3,FALSE))</f>
        <v>0</v>
      </c>
      <c r="L265" s="50">
        <f t="shared" si="322"/>
        <v>0</v>
      </c>
      <c r="M265" s="50">
        <f t="shared" si="262"/>
        <v>0</v>
      </c>
      <c r="N265" s="50">
        <f t="shared" si="263"/>
        <v>0</v>
      </c>
      <c r="O265" s="50">
        <f t="shared" ref="O265" si="328">N265</f>
        <v>0</v>
      </c>
      <c r="P265" s="50">
        <f t="shared" si="313"/>
        <v>0</v>
      </c>
      <c r="Q265" s="50">
        <f t="shared" si="324"/>
        <v>0</v>
      </c>
      <c r="R265" s="50">
        <f t="shared" si="325"/>
        <v>0</v>
      </c>
      <c r="S265" s="58">
        <f t="shared" si="279"/>
        <v>0</v>
      </c>
      <c r="T265" s="58">
        <f>IF(C265=A_Stammdaten!$B$9,$H265-D_SAV!$U265,HLOOKUP(A_Stammdaten!$B$9-1,$V$4:$AB$304,ROW(C265)-3,FALSE)-$U265)</f>
        <v>0</v>
      </c>
      <c r="U265" s="58">
        <f>HLOOKUP(A_Stammdaten!$B$9,$V$4:$AB$304,ROW(C265)-3,FALSE)</f>
        <v>0</v>
      </c>
      <c r="V265" s="58">
        <f t="shared" si="314"/>
        <v>0</v>
      </c>
      <c r="W265" s="58">
        <f t="shared" si="315"/>
        <v>0</v>
      </c>
      <c r="X265" s="58">
        <f t="shared" si="316"/>
        <v>0</v>
      </c>
      <c r="Y265" s="58">
        <f t="shared" si="317"/>
        <v>0</v>
      </c>
      <c r="Z265" s="58">
        <f t="shared" si="318"/>
        <v>0</v>
      </c>
      <c r="AA265" s="58">
        <f t="shared" si="319"/>
        <v>0</v>
      </c>
      <c r="AB265" s="58">
        <f t="shared" si="320"/>
        <v>0</v>
      </c>
    </row>
    <row r="266" spans="1:28" x14ac:dyDescent="0.25">
      <c r="A266" s="56"/>
      <c r="B266" s="45"/>
      <c r="C266" s="126"/>
      <c r="D266" s="47"/>
      <c r="E266" s="47"/>
      <c r="F266" s="47"/>
      <c r="G266" s="47"/>
      <c r="H266" s="60">
        <f t="shared" si="321"/>
        <v>0</v>
      </c>
      <c r="I266" s="45"/>
      <c r="J266" s="59">
        <f>IF(ISBLANK($B266),0,VLOOKUP($B266,Listen!$A$2:$C$44,2,FALSE))</f>
        <v>0</v>
      </c>
      <c r="K266" s="59">
        <f>IF(ISBLANK($B266),0,VLOOKUP($B266,Listen!$A$2:$C$44,3,FALSE))</f>
        <v>0</v>
      </c>
      <c r="L266" s="50">
        <f t="shared" si="322"/>
        <v>0</v>
      </c>
      <c r="M266" s="50">
        <f t="shared" si="262"/>
        <v>0</v>
      </c>
      <c r="N266" s="50">
        <f t="shared" si="263"/>
        <v>0</v>
      </c>
      <c r="O266" s="50">
        <f t="shared" ref="O266" si="329">N266</f>
        <v>0</v>
      </c>
      <c r="P266" s="50">
        <f t="shared" si="313"/>
        <v>0</v>
      </c>
      <c r="Q266" s="50">
        <f t="shared" si="324"/>
        <v>0</v>
      </c>
      <c r="R266" s="50">
        <f t="shared" si="325"/>
        <v>0</v>
      </c>
      <c r="S266" s="58">
        <f t="shared" si="279"/>
        <v>0</v>
      </c>
      <c r="T266" s="58">
        <f>IF(C266=A_Stammdaten!$B$9,$H266-D_SAV!$U266,HLOOKUP(A_Stammdaten!$B$9-1,$V$4:$AB$304,ROW(C266)-3,FALSE)-$U266)</f>
        <v>0</v>
      </c>
      <c r="U266" s="58">
        <f>HLOOKUP(A_Stammdaten!$B$9,$V$4:$AB$304,ROW(C266)-3,FALSE)</f>
        <v>0</v>
      </c>
      <c r="V266" s="58">
        <f t="shared" si="314"/>
        <v>0</v>
      </c>
      <c r="W266" s="58">
        <f t="shared" si="315"/>
        <v>0</v>
      </c>
      <c r="X266" s="58">
        <f t="shared" si="316"/>
        <v>0</v>
      </c>
      <c r="Y266" s="58">
        <f t="shared" si="317"/>
        <v>0</v>
      </c>
      <c r="Z266" s="58">
        <f t="shared" si="318"/>
        <v>0</v>
      </c>
      <c r="AA266" s="58">
        <f t="shared" si="319"/>
        <v>0</v>
      </c>
      <c r="AB266" s="58">
        <f t="shared" si="320"/>
        <v>0</v>
      </c>
    </row>
    <row r="267" spans="1:28" x14ac:dyDescent="0.25">
      <c r="A267" s="56"/>
      <c r="B267" s="45"/>
      <c r="C267" s="126"/>
      <c r="D267" s="47"/>
      <c r="E267" s="47"/>
      <c r="F267" s="47"/>
      <c r="G267" s="47"/>
      <c r="H267" s="60">
        <f t="shared" si="321"/>
        <v>0</v>
      </c>
      <c r="I267" s="45"/>
      <c r="J267" s="59">
        <f>IF(ISBLANK($B267),0,VLOOKUP($B267,Listen!$A$2:$C$44,2,FALSE))</f>
        <v>0</v>
      </c>
      <c r="K267" s="59">
        <f>IF(ISBLANK($B267),0,VLOOKUP($B267,Listen!$A$2:$C$44,3,FALSE))</f>
        <v>0</v>
      </c>
      <c r="L267" s="50">
        <f t="shared" si="322"/>
        <v>0</v>
      </c>
      <c r="M267" s="50">
        <f t="shared" si="262"/>
        <v>0</v>
      </c>
      <c r="N267" s="50">
        <f t="shared" si="263"/>
        <v>0</v>
      </c>
      <c r="O267" s="50">
        <f t="shared" ref="O267" si="330">N267</f>
        <v>0</v>
      </c>
      <c r="P267" s="50">
        <f t="shared" si="313"/>
        <v>0</v>
      </c>
      <c r="Q267" s="50">
        <f t="shared" si="324"/>
        <v>0</v>
      </c>
      <c r="R267" s="50">
        <f t="shared" si="325"/>
        <v>0</v>
      </c>
      <c r="S267" s="58">
        <f t="shared" si="279"/>
        <v>0</v>
      </c>
      <c r="T267" s="58">
        <f>IF(C267=A_Stammdaten!$B$9,$H267-D_SAV!$U267,HLOOKUP(A_Stammdaten!$B$9-1,$V$4:$AB$304,ROW(C267)-3,FALSE)-$U267)</f>
        <v>0</v>
      </c>
      <c r="U267" s="58">
        <f>HLOOKUP(A_Stammdaten!$B$9,$V$4:$AB$304,ROW(C267)-3,FALSE)</f>
        <v>0</v>
      </c>
      <c r="V267" s="58">
        <f t="shared" si="314"/>
        <v>0</v>
      </c>
      <c r="W267" s="58">
        <f t="shared" si="315"/>
        <v>0</v>
      </c>
      <c r="X267" s="58">
        <f t="shared" si="316"/>
        <v>0</v>
      </c>
      <c r="Y267" s="58">
        <f t="shared" si="317"/>
        <v>0</v>
      </c>
      <c r="Z267" s="58">
        <f t="shared" si="318"/>
        <v>0</v>
      </c>
      <c r="AA267" s="58">
        <f t="shared" si="319"/>
        <v>0</v>
      </c>
      <c r="AB267" s="58">
        <f t="shared" si="320"/>
        <v>0</v>
      </c>
    </row>
    <row r="268" spans="1:28" x14ac:dyDescent="0.25">
      <c r="A268" s="56"/>
      <c r="B268" s="45"/>
      <c r="C268" s="126"/>
      <c r="D268" s="47"/>
      <c r="E268" s="47"/>
      <c r="F268" s="47"/>
      <c r="G268" s="47"/>
      <c r="H268" s="60">
        <f t="shared" si="321"/>
        <v>0</v>
      </c>
      <c r="I268" s="45"/>
      <c r="J268" s="59">
        <f>IF(ISBLANK($B268),0,VLOOKUP($B268,Listen!$A$2:$C$44,2,FALSE))</f>
        <v>0</v>
      </c>
      <c r="K268" s="59">
        <f>IF(ISBLANK($B268),0,VLOOKUP($B268,Listen!$A$2:$C$44,3,FALSE))</f>
        <v>0</v>
      </c>
      <c r="L268" s="50">
        <f t="shared" si="322"/>
        <v>0</v>
      </c>
      <c r="M268" s="50">
        <f t="shared" si="262"/>
        <v>0</v>
      </c>
      <c r="N268" s="50">
        <f t="shared" si="263"/>
        <v>0</v>
      </c>
      <c r="O268" s="50">
        <f t="shared" ref="O268" si="331">N268</f>
        <v>0</v>
      </c>
      <c r="P268" s="50">
        <f t="shared" si="313"/>
        <v>0</v>
      </c>
      <c r="Q268" s="50">
        <f t="shared" si="324"/>
        <v>0</v>
      </c>
      <c r="R268" s="50">
        <f t="shared" si="325"/>
        <v>0</v>
      </c>
      <c r="S268" s="58">
        <f t="shared" si="279"/>
        <v>0</v>
      </c>
      <c r="T268" s="58">
        <f>IF(C268=A_Stammdaten!$B$9,$H268-D_SAV!$U268,HLOOKUP(A_Stammdaten!$B$9-1,$V$4:$AB$304,ROW(C268)-3,FALSE)-$U268)</f>
        <v>0</v>
      </c>
      <c r="U268" s="58">
        <f>HLOOKUP(A_Stammdaten!$B$9,$V$4:$AB$304,ROW(C268)-3,FALSE)</f>
        <v>0</v>
      </c>
      <c r="V268" s="58">
        <f t="shared" si="314"/>
        <v>0</v>
      </c>
      <c r="W268" s="58">
        <f t="shared" si="315"/>
        <v>0</v>
      </c>
      <c r="X268" s="58">
        <f t="shared" si="316"/>
        <v>0</v>
      </c>
      <c r="Y268" s="58">
        <f t="shared" si="317"/>
        <v>0</v>
      </c>
      <c r="Z268" s="58">
        <f t="shared" si="318"/>
        <v>0</v>
      </c>
      <c r="AA268" s="58">
        <f t="shared" si="319"/>
        <v>0</v>
      </c>
      <c r="AB268" s="58">
        <f t="shared" si="320"/>
        <v>0</v>
      </c>
    </row>
    <row r="269" spans="1:28" x14ac:dyDescent="0.25">
      <c r="A269" s="56"/>
      <c r="B269" s="45"/>
      <c r="C269" s="126"/>
      <c r="D269" s="47"/>
      <c r="E269" s="47"/>
      <c r="F269" s="47"/>
      <c r="G269" s="47"/>
      <c r="H269" s="60">
        <f t="shared" si="321"/>
        <v>0</v>
      </c>
      <c r="I269" s="45"/>
      <c r="J269" s="59">
        <f>IF(ISBLANK($B269),0,VLOOKUP($B269,Listen!$A$2:$C$44,2,FALSE))</f>
        <v>0</v>
      </c>
      <c r="K269" s="59">
        <f>IF(ISBLANK($B269),0,VLOOKUP($B269,Listen!$A$2:$C$44,3,FALSE))</f>
        <v>0</v>
      </c>
      <c r="L269" s="50">
        <f t="shared" si="322"/>
        <v>0</v>
      </c>
      <c r="M269" s="50">
        <f t="shared" si="262"/>
        <v>0</v>
      </c>
      <c r="N269" s="50">
        <f t="shared" si="263"/>
        <v>0</v>
      </c>
      <c r="O269" s="50">
        <f t="shared" ref="O269" si="332">N269</f>
        <v>0</v>
      </c>
      <c r="P269" s="50">
        <f t="shared" si="313"/>
        <v>0</v>
      </c>
      <c r="Q269" s="50">
        <f t="shared" si="324"/>
        <v>0</v>
      </c>
      <c r="R269" s="50">
        <f t="shared" si="325"/>
        <v>0</v>
      </c>
      <c r="S269" s="58">
        <f t="shared" si="279"/>
        <v>0</v>
      </c>
      <c r="T269" s="58">
        <f>IF(C269=A_Stammdaten!$B$9,$H269-D_SAV!$U269,HLOOKUP(A_Stammdaten!$B$9-1,$V$4:$AB$304,ROW(C269)-3,FALSE)-$U269)</f>
        <v>0</v>
      </c>
      <c r="U269" s="58">
        <f>HLOOKUP(A_Stammdaten!$B$9,$V$4:$AB$304,ROW(C269)-3,FALSE)</f>
        <v>0</v>
      </c>
      <c r="V269" s="58">
        <f t="shared" si="314"/>
        <v>0</v>
      </c>
      <c r="W269" s="58">
        <f t="shared" si="315"/>
        <v>0</v>
      </c>
      <c r="X269" s="58">
        <f t="shared" si="316"/>
        <v>0</v>
      </c>
      <c r="Y269" s="58">
        <f t="shared" si="317"/>
        <v>0</v>
      </c>
      <c r="Z269" s="58">
        <f t="shared" si="318"/>
        <v>0</v>
      </c>
      <c r="AA269" s="58">
        <f t="shared" si="319"/>
        <v>0</v>
      </c>
      <c r="AB269" s="58">
        <f t="shared" si="320"/>
        <v>0</v>
      </c>
    </row>
    <row r="270" spans="1:28" x14ac:dyDescent="0.25">
      <c r="A270" s="56"/>
      <c r="B270" s="45"/>
      <c r="C270" s="126"/>
      <c r="D270" s="47"/>
      <c r="E270" s="47"/>
      <c r="F270" s="47"/>
      <c r="G270" s="47"/>
      <c r="H270" s="60">
        <f t="shared" si="321"/>
        <v>0</v>
      </c>
      <c r="I270" s="45"/>
      <c r="J270" s="59">
        <f>IF(ISBLANK($B270),0,VLOOKUP($B270,Listen!$A$2:$C$44,2,FALSE))</f>
        <v>0</v>
      </c>
      <c r="K270" s="59">
        <f>IF(ISBLANK($B270),0,VLOOKUP($B270,Listen!$A$2:$C$44,3,FALSE))</f>
        <v>0</v>
      </c>
      <c r="L270" s="50">
        <f t="shared" si="322"/>
        <v>0</v>
      </c>
      <c r="M270" s="50">
        <f t="shared" si="262"/>
        <v>0</v>
      </c>
      <c r="N270" s="50">
        <f t="shared" si="263"/>
        <v>0</v>
      </c>
      <c r="O270" s="50">
        <f t="shared" ref="O270" si="333">N270</f>
        <v>0</v>
      </c>
      <c r="P270" s="50">
        <f t="shared" si="313"/>
        <v>0</v>
      </c>
      <c r="Q270" s="50">
        <f t="shared" si="324"/>
        <v>0</v>
      </c>
      <c r="R270" s="50">
        <f t="shared" si="325"/>
        <v>0</v>
      </c>
      <c r="S270" s="58">
        <f t="shared" si="279"/>
        <v>0</v>
      </c>
      <c r="T270" s="58">
        <f>IF(C270=A_Stammdaten!$B$9,$H270-D_SAV!$U270,HLOOKUP(A_Stammdaten!$B$9-1,$V$4:$AB$304,ROW(C270)-3,FALSE)-$U270)</f>
        <v>0</v>
      </c>
      <c r="U270" s="58">
        <f>HLOOKUP(A_Stammdaten!$B$9,$V$4:$AB$304,ROW(C270)-3,FALSE)</f>
        <v>0</v>
      </c>
      <c r="V270" s="58">
        <f t="shared" si="314"/>
        <v>0</v>
      </c>
      <c r="W270" s="58">
        <f t="shared" si="315"/>
        <v>0</v>
      </c>
      <c r="X270" s="58">
        <f t="shared" si="316"/>
        <v>0</v>
      </c>
      <c r="Y270" s="58">
        <f t="shared" si="317"/>
        <v>0</v>
      </c>
      <c r="Z270" s="58">
        <f t="shared" si="318"/>
        <v>0</v>
      </c>
      <c r="AA270" s="58">
        <f t="shared" si="319"/>
        <v>0</v>
      </c>
      <c r="AB270" s="58">
        <f t="shared" si="320"/>
        <v>0</v>
      </c>
    </row>
    <row r="271" spans="1:28" x14ac:dyDescent="0.25">
      <c r="A271" s="56"/>
      <c r="B271" s="45"/>
      <c r="C271" s="126"/>
      <c r="D271" s="47"/>
      <c r="E271" s="47"/>
      <c r="F271" s="47"/>
      <c r="G271" s="47"/>
      <c r="H271" s="60">
        <f t="shared" si="321"/>
        <v>0</v>
      </c>
      <c r="I271" s="45"/>
      <c r="J271" s="59">
        <f>IF(ISBLANK($B271),0,VLOOKUP($B271,Listen!$A$2:$C$44,2,FALSE))</f>
        <v>0</v>
      </c>
      <c r="K271" s="59">
        <f>IF(ISBLANK($B271),0,VLOOKUP($B271,Listen!$A$2:$C$44,3,FALSE))</f>
        <v>0</v>
      </c>
      <c r="L271" s="50">
        <f t="shared" si="322"/>
        <v>0</v>
      </c>
      <c r="M271" s="50">
        <f t="shared" si="262"/>
        <v>0</v>
      </c>
      <c r="N271" s="50">
        <f t="shared" si="263"/>
        <v>0</v>
      </c>
      <c r="O271" s="50">
        <f t="shared" ref="O271" si="334">N271</f>
        <v>0</v>
      </c>
      <c r="P271" s="50">
        <f t="shared" si="313"/>
        <v>0</v>
      </c>
      <c r="Q271" s="50">
        <f t="shared" si="324"/>
        <v>0</v>
      </c>
      <c r="R271" s="50">
        <f t="shared" si="325"/>
        <v>0</v>
      </c>
      <c r="S271" s="58">
        <f t="shared" si="279"/>
        <v>0</v>
      </c>
      <c r="T271" s="58">
        <f>IF(C271=A_Stammdaten!$B$9,$H271-D_SAV!$U271,HLOOKUP(A_Stammdaten!$B$9-1,$V$4:$AB$304,ROW(C271)-3,FALSE)-$U271)</f>
        <v>0</v>
      </c>
      <c r="U271" s="58">
        <f>HLOOKUP(A_Stammdaten!$B$9,$V$4:$AB$304,ROW(C271)-3,FALSE)</f>
        <v>0</v>
      </c>
      <c r="V271" s="58">
        <f t="shared" si="314"/>
        <v>0</v>
      </c>
      <c r="W271" s="58">
        <f t="shared" si="315"/>
        <v>0</v>
      </c>
      <c r="X271" s="58">
        <f t="shared" si="316"/>
        <v>0</v>
      </c>
      <c r="Y271" s="58">
        <f t="shared" si="317"/>
        <v>0</v>
      </c>
      <c r="Z271" s="58">
        <f t="shared" si="318"/>
        <v>0</v>
      </c>
      <c r="AA271" s="58">
        <f t="shared" si="319"/>
        <v>0</v>
      </c>
      <c r="AB271" s="58">
        <f t="shared" si="320"/>
        <v>0</v>
      </c>
    </row>
    <row r="272" spans="1:28" x14ac:dyDescent="0.25">
      <c r="A272" s="56"/>
      <c r="B272" s="45"/>
      <c r="C272" s="126"/>
      <c r="D272" s="47"/>
      <c r="E272" s="47"/>
      <c r="F272" s="47"/>
      <c r="G272" s="47"/>
      <c r="H272" s="60">
        <f t="shared" si="321"/>
        <v>0</v>
      </c>
      <c r="I272" s="45"/>
      <c r="J272" s="59">
        <f>IF(ISBLANK($B272),0,VLOOKUP($B272,Listen!$A$2:$C$44,2,FALSE))</f>
        <v>0</v>
      </c>
      <c r="K272" s="59">
        <f>IF(ISBLANK($B272),0,VLOOKUP($B272,Listen!$A$2:$C$44,3,FALSE))</f>
        <v>0</v>
      </c>
      <c r="L272" s="50">
        <f t="shared" si="322"/>
        <v>0</v>
      </c>
      <c r="M272" s="50">
        <f t="shared" si="262"/>
        <v>0</v>
      </c>
      <c r="N272" s="50">
        <f t="shared" si="263"/>
        <v>0</v>
      </c>
      <c r="O272" s="50">
        <f t="shared" ref="O272" si="335">N272</f>
        <v>0</v>
      </c>
      <c r="P272" s="50">
        <f t="shared" si="313"/>
        <v>0</v>
      </c>
      <c r="Q272" s="50">
        <f t="shared" si="324"/>
        <v>0</v>
      </c>
      <c r="R272" s="50">
        <f t="shared" si="325"/>
        <v>0</v>
      </c>
      <c r="S272" s="58">
        <f t="shared" si="279"/>
        <v>0</v>
      </c>
      <c r="T272" s="58">
        <f>IF(C272=A_Stammdaten!$B$9,$H272-D_SAV!$U272,HLOOKUP(A_Stammdaten!$B$9-1,$V$4:$AB$304,ROW(C272)-3,FALSE)-$U272)</f>
        <v>0</v>
      </c>
      <c r="U272" s="58">
        <f>HLOOKUP(A_Stammdaten!$B$9,$V$4:$AB$304,ROW(C272)-3,FALSE)</f>
        <v>0</v>
      </c>
      <c r="V272" s="58">
        <f t="shared" si="314"/>
        <v>0</v>
      </c>
      <c r="W272" s="58">
        <f t="shared" si="315"/>
        <v>0</v>
      </c>
      <c r="X272" s="58">
        <f t="shared" si="316"/>
        <v>0</v>
      </c>
      <c r="Y272" s="58">
        <f t="shared" si="317"/>
        <v>0</v>
      </c>
      <c r="Z272" s="58">
        <f t="shared" si="318"/>
        <v>0</v>
      </c>
      <c r="AA272" s="58">
        <f t="shared" si="319"/>
        <v>0</v>
      </c>
      <c r="AB272" s="58">
        <f t="shared" si="320"/>
        <v>0</v>
      </c>
    </row>
    <row r="273" spans="1:28" x14ac:dyDescent="0.25">
      <c r="A273" s="56"/>
      <c r="B273" s="45"/>
      <c r="C273" s="126"/>
      <c r="D273" s="47"/>
      <c r="E273" s="47"/>
      <c r="F273" s="47"/>
      <c r="G273" s="47"/>
      <c r="H273" s="60">
        <f t="shared" si="321"/>
        <v>0</v>
      </c>
      <c r="I273" s="45"/>
      <c r="J273" s="59">
        <f>IF(ISBLANK($B273),0,VLOOKUP($B273,Listen!$A$2:$C$44,2,FALSE))</f>
        <v>0</v>
      </c>
      <c r="K273" s="59">
        <f>IF(ISBLANK($B273),0,VLOOKUP($B273,Listen!$A$2:$C$44,3,FALSE))</f>
        <v>0</v>
      </c>
      <c r="L273" s="50">
        <f t="shared" si="322"/>
        <v>0</v>
      </c>
      <c r="M273" s="50">
        <f t="shared" si="262"/>
        <v>0</v>
      </c>
      <c r="N273" s="50">
        <f t="shared" si="263"/>
        <v>0</v>
      </c>
      <c r="O273" s="50">
        <f t="shared" ref="O273" si="336">N273</f>
        <v>0</v>
      </c>
      <c r="P273" s="50">
        <f t="shared" si="313"/>
        <v>0</v>
      </c>
      <c r="Q273" s="50">
        <f t="shared" si="324"/>
        <v>0</v>
      </c>
      <c r="R273" s="50">
        <f t="shared" si="325"/>
        <v>0</v>
      </c>
      <c r="S273" s="58">
        <f t="shared" si="279"/>
        <v>0</v>
      </c>
      <c r="T273" s="58">
        <f>IF(C273=A_Stammdaten!$B$9,$H273-D_SAV!$U273,HLOOKUP(A_Stammdaten!$B$9-1,$V$4:$AB$304,ROW(C273)-3,FALSE)-$U273)</f>
        <v>0</v>
      </c>
      <c r="U273" s="58">
        <f>HLOOKUP(A_Stammdaten!$B$9,$V$4:$AB$304,ROW(C273)-3,FALSE)</f>
        <v>0</v>
      </c>
      <c r="V273" s="58">
        <f t="shared" si="314"/>
        <v>0</v>
      </c>
      <c r="W273" s="58">
        <f t="shared" si="315"/>
        <v>0</v>
      </c>
      <c r="X273" s="58">
        <f t="shared" si="316"/>
        <v>0</v>
      </c>
      <c r="Y273" s="58">
        <f t="shared" si="317"/>
        <v>0</v>
      </c>
      <c r="Z273" s="58">
        <f t="shared" si="318"/>
        <v>0</v>
      </c>
      <c r="AA273" s="58">
        <f t="shared" si="319"/>
        <v>0</v>
      </c>
      <c r="AB273" s="58">
        <f t="shared" si="320"/>
        <v>0</v>
      </c>
    </row>
    <row r="274" spans="1:28" x14ac:dyDescent="0.25">
      <c r="A274" s="56"/>
      <c r="B274" s="45"/>
      <c r="C274" s="126"/>
      <c r="D274" s="47"/>
      <c r="E274" s="47"/>
      <c r="F274" s="47"/>
      <c r="G274" s="47"/>
      <c r="H274" s="60">
        <f t="shared" si="321"/>
        <v>0</v>
      </c>
      <c r="I274" s="45"/>
      <c r="J274" s="59">
        <f>IF(ISBLANK($B274),0,VLOOKUP($B274,Listen!$A$2:$C$44,2,FALSE))</f>
        <v>0</v>
      </c>
      <c r="K274" s="59">
        <f>IF(ISBLANK($B274),0,VLOOKUP($B274,Listen!$A$2:$C$44,3,FALSE))</f>
        <v>0</v>
      </c>
      <c r="L274" s="50">
        <f t="shared" si="322"/>
        <v>0</v>
      </c>
      <c r="M274" s="50">
        <f t="shared" si="262"/>
        <v>0</v>
      </c>
      <c r="N274" s="50">
        <f t="shared" si="263"/>
        <v>0</v>
      </c>
      <c r="O274" s="50">
        <f t="shared" ref="O274" si="337">N274</f>
        <v>0</v>
      </c>
      <c r="P274" s="50">
        <f t="shared" si="313"/>
        <v>0</v>
      </c>
      <c r="Q274" s="50">
        <f t="shared" si="324"/>
        <v>0</v>
      </c>
      <c r="R274" s="50">
        <f t="shared" si="325"/>
        <v>0</v>
      </c>
      <c r="S274" s="58">
        <f t="shared" si="279"/>
        <v>0</v>
      </c>
      <c r="T274" s="58">
        <f>IF(C274=A_Stammdaten!$B$9,$H274-D_SAV!$U274,HLOOKUP(A_Stammdaten!$B$9-1,$V$4:$AB$304,ROW(C274)-3,FALSE)-$U274)</f>
        <v>0</v>
      </c>
      <c r="U274" s="58">
        <f>HLOOKUP(A_Stammdaten!$B$9,$V$4:$AB$304,ROW(C274)-3,FALSE)</f>
        <v>0</v>
      </c>
      <c r="V274" s="58">
        <f t="shared" si="314"/>
        <v>0</v>
      </c>
      <c r="W274" s="58">
        <f t="shared" si="315"/>
        <v>0</v>
      </c>
      <c r="X274" s="58">
        <f t="shared" si="316"/>
        <v>0</v>
      </c>
      <c r="Y274" s="58">
        <f t="shared" si="317"/>
        <v>0</v>
      </c>
      <c r="Z274" s="58">
        <f t="shared" si="318"/>
        <v>0</v>
      </c>
      <c r="AA274" s="58">
        <f t="shared" si="319"/>
        <v>0</v>
      </c>
      <c r="AB274" s="58">
        <f t="shared" si="320"/>
        <v>0</v>
      </c>
    </row>
    <row r="275" spans="1:28" x14ac:dyDescent="0.25">
      <c r="A275" s="56"/>
      <c r="B275" s="45"/>
      <c r="C275" s="126"/>
      <c r="D275" s="47"/>
      <c r="E275" s="47"/>
      <c r="F275" s="47"/>
      <c r="G275" s="47"/>
      <c r="H275" s="60">
        <f t="shared" si="321"/>
        <v>0</v>
      </c>
      <c r="I275" s="45"/>
      <c r="J275" s="59">
        <f>IF(ISBLANK($B275),0,VLOOKUP($B275,Listen!$A$2:$C$44,2,FALSE))</f>
        <v>0</v>
      </c>
      <c r="K275" s="59">
        <f>IF(ISBLANK($B275),0,VLOOKUP($B275,Listen!$A$2:$C$44,3,FALSE))</f>
        <v>0</v>
      </c>
      <c r="L275" s="50">
        <f t="shared" si="322"/>
        <v>0</v>
      </c>
      <c r="M275" s="50">
        <f t="shared" si="262"/>
        <v>0</v>
      </c>
      <c r="N275" s="50">
        <f t="shared" si="263"/>
        <v>0</v>
      </c>
      <c r="O275" s="50">
        <f t="shared" ref="O275" si="338">N275</f>
        <v>0</v>
      </c>
      <c r="P275" s="50">
        <f t="shared" si="313"/>
        <v>0</v>
      </c>
      <c r="Q275" s="50">
        <f t="shared" si="324"/>
        <v>0</v>
      </c>
      <c r="R275" s="50">
        <f t="shared" si="325"/>
        <v>0</v>
      </c>
      <c r="S275" s="58">
        <f t="shared" si="279"/>
        <v>0</v>
      </c>
      <c r="T275" s="58">
        <f>IF(C275=A_Stammdaten!$B$9,$H275-D_SAV!$U275,HLOOKUP(A_Stammdaten!$B$9-1,$V$4:$AB$304,ROW(C275)-3,FALSE)-$U275)</f>
        <v>0</v>
      </c>
      <c r="U275" s="58">
        <f>HLOOKUP(A_Stammdaten!$B$9,$V$4:$AB$304,ROW(C275)-3,FALSE)</f>
        <v>0</v>
      </c>
      <c r="V275" s="58">
        <f t="shared" si="314"/>
        <v>0</v>
      </c>
      <c r="W275" s="58">
        <f t="shared" si="315"/>
        <v>0</v>
      </c>
      <c r="X275" s="58">
        <f t="shared" si="316"/>
        <v>0</v>
      </c>
      <c r="Y275" s="58">
        <f t="shared" si="317"/>
        <v>0</v>
      </c>
      <c r="Z275" s="58">
        <f t="shared" si="318"/>
        <v>0</v>
      </c>
      <c r="AA275" s="58">
        <f t="shared" si="319"/>
        <v>0</v>
      </c>
      <c r="AB275" s="58">
        <f t="shared" si="320"/>
        <v>0</v>
      </c>
    </row>
    <row r="276" spans="1:28" x14ac:dyDescent="0.25">
      <c r="A276" s="56"/>
      <c r="B276" s="45"/>
      <c r="C276" s="126"/>
      <c r="D276" s="47"/>
      <c r="E276" s="47"/>
      <c r="F276" s="47"/>
      <c r="G276" s="47"/>
      <c r="H276" s="60">
        <f t="shared" si="321"/>
        <v>0</v>
      </c>
      <c r="I276" s="45"/>
      <c r="J276" s="59">
        <f>IF(ISBLANK($B276),0,VLOOKUP($B276,Listen!$A$2:$C$44,2,FALSE))</f>
        <v>0</v>
      </c>
      <c r="K276" s="59">
        <f>IF(ISBLANK($B276),0,VLOOKUP($B276,Listen!$A$2:$C$44,3,FALSE))</f>
        <v>0</v>
      </c>
      <c r="L276" s="50">
        <f t="shared" si="322"/>
        <v>0</v>
      </c>
      <c r="M276" s="50">
        <f t="shared" si="262"/>
        <v>0</v>
      </c>
      <c r="N276" s="50">
        <f t="shared" si="263"/>
        <v>0</v>
      </c>
      <c r="O276" s="50">
        <f t="shared" ref="O276" si="339">N276</f>
        <v>0</v>
      </c>
      <c r="P276" s="50">
        <f t="shared" si="313"/>
        <v>0</v>
      </c>
      <c r="Q276" s="50">
        <f t="shared" si="324"/>
        <v>0</v>
      </c>
      <c r="R276" s="50">
        <f t="shared" si="325"/>
        <v>0</v>
      </c>
      <c r="S276" s="58">
        <f t="shared" si="279"/>
        <v>0</v>
      </c>
      <c r="T276" s="58">
        <f>IF(C276=A_Stammdaten!$B$9,$H276-D_SAV!$U276,HLOOKUP(A_Stammdaten!$B$9-1,$V$4:$AB$304,ROW(C276)-3,FALSE)-$U276)</f>
        <v>0</v>
      </c>
      <c r="U276" s="58">
        <f>HLOOKUP(A_Stammdaten!$B$9,$V$4:$AB$304,ROW(C276)-3,FALSE)</f>
        <v>0</v>
      </c>
      <c r="V276" s="58">
        <f t="shared" si="314"/>
        <v>0</v>
      </c>
      <c r="W276" s="58">
        <f t="shared" si="315"/>
        <v>0</v>
      </c>
      <c r="X276" s="58">
        <f t="shared" si="316"/>
        <v>0</v>
      </c>
      <c r="Y276" s="58">
        <f t="shared" si="317"/>
        <v>0</v>
      </c>
      <c r="Z276" s="58">
        <f t="shared" si="318"/>
        <v>0</v>
      </c>
      <c r="AA276" s="58">
        <f t="shared" si="319"/>
        <v>0</v>
      </c>
      <c r="AB276" s="58">
        <f t="shared" si="320"/>
        <v>0</v>
      </c>
    </row>
    <row r="277" spans="1:28" x14ac:dyDescent="0.25">
      <c r="A277" s="56"/>
      <c r="B277" s="45"/>
      <c r="C277" s="126"/>
      <c r="D277" s="47"/>
      <c r="E277" s="47"/>
      <c r="F277" s="47"/>
      <c r="G277" s="47"/>
      <c r="H277" s="60">
        <f t="shared" si="321"/>
        <v>0</v>
      </c>
      <c r="I277" s="45"/>
      <c r="J277" s="59">
        <f>IF(ISBLANK($B277),0,VLOOKUP($B277,Listen!$A$2:$C$44,2,FALSE))</f>
        <v>0</v>
      </c>
      <c r="K277" s="59">
        <f>IF(ISBLANK($B277),0,VLOOKUP($B277,Listen!$A$2:$C$44,3,FALSE))</f>
        <v>0</v>
      </c>
      <c r="L277" s="50">
        <f t="shared" si="322"/>
        <v>0</v>
      </c>
      <c r="M277" s="50">
        <f t="shared" ref="M277:M304" si="340">L277</f>
        <v>0</v>
      </c>
      <c r="N277" s="50">
        <f t="shared" ref="N277:N304" si="341">M277</f>
        <v>0</v>
      </c>
      <c r="O277" s="50">
        <f t="shared" ref="O277:P292" si="342">N277</f>
        <v>0</v>
      </c>
      <c r="P277" s="50">
        <f t="shared" si="342"/>
        <v>0</v>
      </c>
      <c r="Q277" s="50">
        <f t="shared" si="324"/>
        <v>0</v>
      </c>
      <c r="R277" s="50">
        <f t="shared" si="325"/>
        <v>0</v>
      </c>
      <c r="S277" s="58">
        <f t="shared" si="279"/>
        <v>0</v>
      </c>
      <c r="T277" s="58">
        <f>IF(C277=A_Stammdaten!$B$9,$H277-D_SAV!$U277,HLOOKUP(A_Stammdaten!$B$9-1,$V$4:$AB$304,ROW(C277)-3,FALSE)-$U277)</f>
        <v>0</v>
      </c>
      <c r="U277" s="58">
        <f>HLOOKUP(A_Stammdaten!$B$9,$V$4:$AB$304,ROW(C277)-3,FALSE)</f>
        <v>0</v>
      </c>
      <c r="V277" s="58">
        <f t="shared" si="314"/>
        <v>0</v>
      </c>
      <c r="W277" s="58">
        <f t="shared" si="315"/>
        <v>0</v>
      </c>
      <c r="X277" s="58">
        <f t="shared" si="316"/>
        <v>0</v>
      </c>
      <c r="Y277" s="58">
        <f t="shared" si="317"/>
        <v>0</v>
      </c>
      <c r="Z277" s="58">
        <f t="shared" si="318"/>
        <v>0</v>
      </c>
      <c r="AA277" s="58">
        <f t="shared" si="319"/>
        <v>0</v>
      </c>
      <c r="AB277" s="58">
        <f t="shared" si="320"/>
        <v>0</v>
      </c>
    </row>
    <row r="278" spans="1:28" x14ac:dyDescent="0.25">
      <c r="A278" s="56"/>
      <c r="B278" s="45"/>
      <c r="C278" s="126"/>
      <c r="D278" s="47"/>
      <c r="E278" s="47"/>
      <c r="F278" s="47"/>
      <c r="G278" s="47"/>
      <c r="H278" s="60">
        <f t="shared" si="321"/>
        <v>0</v>
      </c>
      <c r="I278" s="45"/>
      <c r="J278" s="59">
        <f>IF(ISBLANK($B278),0,VLOOKUP($B278,Listen!$A$2:$C$44,2,FALSE))</f>
        <v>0</v>
      </c>
      <c r="K278" s="59">
        <f>IF(ISBLANK($B278),0,VLOOKUP($B278,Listen!$A$2:$C$44,3,FALSE))</f>
        <v>0</v>
      </c>
      <c r="L278" s="50">
        <f t="shared" si="322"/>
        <v>0</v>
      </c>
      <c r="M278" s="50">
        <f t="shared" si="340"/>
        <v>0</v>
      </c>
      <c r="N278" s="50">
        <f t="shared" si="341"/>
        <v>0</v>
      </c>
      <c r="O278" s="50">
        <f t="shared" ref="O278" si="343">N278</f>
        <v>0</v>
      </c>
      <c r="P278" s="50">
        <f t="shared" si="342"/>
        <v>0</v>
      </c>
      <c r="Q278" s="50">
        <f t="shared" si="324"/>
        <v>0</v>
      </c>
      <c r="R278" s="50">
        <f t="shared" si="325"/>
        <v>0</v>
      </c>
      <c r="S278" s="58">
        <f t="shared" si="279"/>
        <v>0</v>
      </c>
      <c r="T278" s="58">
        <f>IF(C278=A_Stammdaten!$B$9,$H278-D_SAV!$U278,HLOOKUP(A_Stammdaten!$B$9-1,$V$4:$AB$304,ROW(C278)-3,FALSE)-$U278)</f>
        <v>0</v>
      </c>
      <c r="U278" s="58">
        <f>HLOOKUP(A_Stammdaten!$B$9,$V$4:$AB$304,ROW(C278)-3,FALSE)</f>
        <v>0</v>
      </c>
      <c r="V278" s="58">
        <f t="shared" si="314"/>
        <v>0</v>
      </c>
      <c r="W278" s="58">
        <f t="shared" si="315"/>
        <v>0</v>
      </c>
      <c r="X278" s="58">
        <f t="shared" si="316"/>
        <v>0</v>
      </c>
      <c r="Y278" s="58">
        <f t="shared" si="317"/>
        <v>0</v>
      </c>
      <c r="Z278" s="58">
        <f t="shared" si="318"/>
        <v>0</v>
      </c>
      <c r="AA278" s="58">
        <f t="shared" si="319"/>
        <v>0</v>
      </c>
      <c r="AB278" s="58">
        <f t="shared" si="320"/>
        <v>0</v>
      </c>
    </row>
    <row r="279" spans="1:28" x14ac:dyDescent="0.25">
      <c r="A279" s="56"/>
      <c r="B279" s="45"/>
      <c r="C279" s="126"/>
      <c r="D279" s="47"/>
      <c r="E279" s="47"/>
      <c r="F279" s="47"/>
      <c r="G279" s="47"/>
      <c r="H279" s="60">
        <f t="shared" si="321"/>
        <v>0</v>
      </c>
      <c r="I279" s="45"/>
      <c r="J279" s="59">
        <f>IF(ISBLANK($B279),0,VLOOKUP($B279,Listen!$A$2:$C$44,2,FALSE))</f>
        <v>0</v>
      </c>
      <c r="K279" s="59">
        <f>IF(ISBLANK($B279),0,VLOOKUP($B279,Listen!$A$2:$C$44,3,FALSE))</f>
        <v>0</v>
      </c>
      <c r="L279" s="50">
        <f t="shared" si="322"/>
        <v>0</v>
      </c>
      <c r="M279" s="50">
        <f t="shared" si="340"/>
        <v>0</v>
      </c>
      <c r="N279" s="50">
        <f t="shared" si="341"/>
        <v>0</v>
      </c>
      <c r="O279" s="50">
        <f t="shared" ref="O279" si="344">N279</f>
        <v>0</v>
      </c>
      <c r="P279" s="50">
        <f t="shared" si="342"/>
        <v>0</v>
      </c>
      <c r="Q279" s="50">
        <f t="shared" si="324"/>
        <v>0</v>
      </c>
      <c r="R279" s="50">
        <f t="shared" si="325"/>
        <v>0</v>
      </c>
      <c r="S279" s="58">
        <f t="shared" si="279"/>
        <v>0</v>
      </c>
      <c r="T279" s="58">
        <f>IF(C279=A_Stammdaten!$B$9,$H279-D_SAV!$U279,HLOOKUP(A_Stammdaten!$B$9-1,$V$4:$AB$304,ROW(C279)-3,FALSE)-$U279)</f>
        <v>0</v>
      </c>
      <c r="U279" s="58">
        <f>HLOOKUP(A_Stammdaten!$B$9,$V$4:$AB$304,ROW(C279)-3,FALSE)</f>
        <v>0</v>
      </c>
      <c r="V279" s="58">
        <f t="shared" si="314"/>
        <v>0</v>
      </c>
      <c r="W279" s="58">
        <f t="shared" si="315"/>
        <v>0</v>
      </c>
      <c r="X279" s="58">
        <f t="shared" si="316"/>
        <v>0</v>
      </c>
      <c r="Y279" s="58">
        <f t="shared" si="317"/>
        <v>0</v>
      </c>
      <c r="Z279" s="58">
        <f t="shared" si="318"/>
        <v>0</v>
      </c>
      <c r="AA279" s="58">
        <f t="shared" si="319"/>
        <v>0</v>
      </c>
      <c r="AB279" s="58">
        <f t="shared" si="320"/>
        <v>0</v>
      </c>
    </row>
    <row r="280" spans="1:28" x14ac:dyDescent="0.25">
      <c r="A280" s="56"/>
      <c r="B280" s="45"/>
      <c r="C280" s="126"/>
      <c r="D280" s="47"/>
      <c r="E280" s="47"/>
      <c r="F280" s="47"/>
      <c r="G280" s="47"/>
      <c r="H280" s="60">
        <f t="shared" si="321"/>
        <v>0</v>
      </c>
      <c r="I280" s="45"/>
      <c r="J280" s="59">
        <f>IF(ISBLANK($B280),0,VLOOKUP($B280,Listen!$A$2:$C$44,2,FALSE))</f>
        <v>0</v>
      </c>
      <c r="K280" s="59">
        <f>IF(ISBLANK($B280),0,VLOOKUP($B280,Listen!$A$2:$C$44,3,FALSE))</f>
        <v>0</v>
      </c>
      <c r="L280" s="50">
        <f t="shared" si="322"/>
        <v>0</v>
      </c>
      <c r="M280" s="50">
        <f t="shared" si="340"/>
        <v>0</v>
      </c>
      <c r="N280" s="50">
        <f t="shared" si="341"/>
        <v>0</v>
      </c>
      <c r="O280" s="50">
        <f t="shared" ref="O280" si="345">N280</f>
        <v>0</v>
      </c>
      <c r="P280" s="50">
        <f t="shared" si="342"/>
        <v>0</v>
      </c>
      <c r="Q280" s="50">
        <f t="shared" si="324"/>
        <v>0</v>
      </c>
      <c r="R280" s="50">
        <f t="shared" si="325"/>
        <v>0</v>
      </c>
      <c r="S280" s="58">
        <f t="shared" si="279"/>
        <v>0</v>
      </c>
      <c r="T280" s="58">
        <f>IF(C280=A_Stammdaten!$B$9,$H280-D_SAV!$U280,HLOOKUP(A_Stammdaten!$B$9-1,$V$4:$AB$304,ROW(C280)-3,FALSE)-$U280)</f>
        <v>0</v>
      </c>
      <c r="U280" s="58">
        <f>HLOOKUP(A_Stammdaten!$B$9,$V$4:$AB$304,ROW(C280)-3,FALSE)</f>
        <v>0</v>
      </c>
      <c r="V280" s="58">
        <f t="shared" si="314"/>
        <v>0</v>
      </c>
      <c r="W280" s="58">
        <f t="shared" si="315"/>
        <v>0</v>
      </c>
      <c r="X280" s="58">
        <f t="shared" si="316"/>
        <v>0</v>
      </c>
      <c r="Y280" s="58">
        <f t="shared" si="317"/>
        <v>0</v>
      </c>
      <c r="Z280" s="58">
        <f t="shared" si="318"/>
        <v>0</v>
      </c>
      <c r="AA280" s="58">
        <f t="shared" si="319"/>
        <v>0</v>
      </c>
      <c r="AB280" s="58">
        <f t="shared" si="320"/>
        <v>0</v>
      </c>
    </row>
    <row r="281" spans="1:28" x14ac:dyDescent="0.25">
      <c r="A281" s="56"/>
      <c r="B281" s="45"/>
      <c r="C281" s="126"/>
      <c r="D281" s="47"/>
      <c r="E281" s="47"/>
      <c r="F281" s="47"/>
      <c r="G281" s="47"/>
      <c r="H281" s="60">
        <f t="shared" si="321"/>
        <v>0</v>
      </c>
      <c r="I281" s="45"/>
      <c r="J281" s="59">
        <f>IF(ISBLANK($B281),0,VLOOKUP($B281,Listen!$A$2:$C$44,2,FALSE))</f>
        <v>0</v>
      </c>
      <c r="K281" s="59">
        <f>IF(ISBLANK($B281),0,VLOOKUP($B281,Listen!$A$2:$C$44,3,FALSE))</f>
        <v>0</v>
      </c>
      <c r="L281" s="50">
        <f t="shared" si="322"/>
        <v>0</v>
      </c>
      <c r="M281" s="50">
        <f t="shared" si="340"/>
        <v>0</v>
      </c>
      <c r="N281" s="50">
        <f t="shared" si="341"/>
        <v>0</v>
      </c>
      <c r="O281" s="50">
        <f t="shared" ref="O281" si="346">N281</f>
        <v>0</v>
      </c>
      <c r="P281" s="50">
        <f t="shared" si="342"/>
        <v>0</v>
      </c>
      <c r="Q281" s="50">
        <f t="shared" si="324"/>
        <v>0</v>
      </c>
      <c r="R281" s="50">
        <f t="shared" si="325"/>
        <v>0</v>
      </c>
      <c r="S281" s="58">
        <f t="shared" si="279"/>
        <v>0</v>
      </c>
      <c r="T281" s="58">
        <f>IF(C281=A_Stammdaten!$B$9,$H281-D_SAV!$U281,HLOOKUP(A_Stammdaten!$B$9-1,$V$4:$AB$304,ROW(C281)-3,FALSE)-$U281)</f>
        <v>0</v>
      </c>
      <c r="U281" s="58">
        <f>HLOOKUP(A_Stammdaten!$B$9,$V$4:$AB$304,ROW(C281)-3,FALSE)</f>
        <v>0</v>
      </c>
      <c r="V281" s="58">
        <f t="shared" si="314"/>
        <v>0</v>
      </c>
      <c r="W281" s="58">
        <f t="shared" si="315"/>
        <v>0</v>
      </c>
      <c r="X281" s="58">
        <f t="shared" si="316"/>
        <v>0</v>
      </c>
      <c r="Y281" s="58">
        <f t="shared" si="317"/>
        <v>0</v>
      </c>
      <c r="Z281" s="58">
        <f t="shared" si="318"/>
        <v>0</v>
      </c>
      <c r="AA281" s="58">
        <f t="shared" si="319"/>
        <v>0</v>
      </c>
      <c r="AB281" s="58">
        <f t="shared" si="320"/>
        <v>0</v>
      </c>
    </row>
    <row r="282" spans="1:28" x14ac:dyDescent="0.25">
      <c r="A282" s="56"/>
      <c r="B282" s="45"/>
      <c r="C282" s="126"/>
      <c r="D282" s="47"/>
      <c r="E282" s="47"/>
      <c r="F282" s="47"/>
      <c r="G282" s="47"/>
      <c r="H282" s="60">
        <f t="shared" si="321"/>
        <v>0</v>
      </c>
      <c r="I282" s="45"/>
      <c r="J282" s="59">
        <f>IF(ISBLANK($B282),0,VLOOKUP($B282,Listen!$A$2:$C$44,2,FALSE))</f>
        <v>0</v>
      </c>
      <c r="K282" s="59">
        <f>IF(ISBLANK($B282),0,VLOOKUP($B282,Listen!$A$2:$C$44,3,FALSE))</f>
        <v>0</v>
      </c>
      <c r="L282" s="50">
        <f t="shared" si="322"/>
        <v>0</v>
      </c>
      <c r="M282" s="50">
        <f t="shared" si="340"/>
        <v>0</v>
      </c>
      <c r="N282" s="50">
        <f t="shared" si="341"/>
        <v>0</v>
      </c>
      <c r="O282" s="50">
        <f t="shared" ref="O282" si="347">N282</f>
        <v>0</v>
      </c>
      <c r="P282" s="50">
        <f t="shared" si="342"/>
        <v>0</v>
      </c>
      <c r="Q282" s="50">
        <f t="shared" si="324"/>
        <v>0</v>
      </c>
      <c r="R282" s="50">
        <f t="shared" si="325"/>
        <v>0</v>
      </c>
      <c r="S282" s="58">
        <f t="shared" si="279"/>
        <v>0</v>
      </c>
      <c r="T282" s="58">
        <f>IF(C282=A_Stammdaten!$B$9,$H282-D_SAV!$U282,HLOOKUP(A_Stammdaten!$B$9-1,$V$4:$AB$304,ROW(C282)-3,FALSE)-$U282)</f>
        <v>0</v>
      </c>
      <c r="U282" s="58">
        <f>HLOOKUP(A_Stammdaten!$B$9,$V$4:$AB$304,ROW(C282)-3,FALSE)</f>
        <v>0</v>
      </c>
      <c r="V282" s="58">
        <f t="shared" si="314"/>
        <v>0</v>
      </c>
      <c r="W282" s="58">
        <f t="shared" si="315"/>
        <v>0</v>
      </c>
      <c r="X282" s="58">
        <f t="shared" si="316"/>
        <v>0</v>
      </c>
      <c r="Y282" s="58">
        <f t="shared" si="317"/>
        <v>0</v>
      </c>
      <c r="Z282" s="58">
        <f t="shared" si="318"/>
        <v>0</v>
      </c>
      <c r="AA282" s="58">
        <f t="shared" si="319"/>
        <v>0</v>
      </c>
      <c r="AB282" s="58">
        <f t="shared" si="320"/>
        <v>0</v>
      </c>
    </row>
    <row r="283" spans="1:28" x14ac:dyDescent="0.25">
      <c r="A283" s="56"/>
      <c r="B283" s="45"/>
      <c r="C283" s="126"/>
      <c r="D283" s="47"/>
      <c r="E283" s="47"/>
      <c r="F283" s="47"/>
      <c r="G283" s="47"/>
      <c r="H283" s="60">
        <f t="shared" si="321"/>
        <v>0</v>
      </c>
      <c r="I283" s="45"/>
      <c r="J283" s="59">
        <f>IF(ISBLANK($B283),0,VLOOKUP($B283,Listen!$A$2:$C$44,2,FALSE))</f>
        <v>0</v>
      </c>
      <c r="K283" s="59">
        <f>IF(ISBLANK($B283),0,VLOOKUP($B283,Listen!$A$2:$C$44,3,FALSE))</f>
        <v>0</v>
      </c>
      <c r="L283" s="50">
        <f t="shared" si="322"/>
        <v>0</v>
      </c>
      <c r="M283" s="50">
        <f t="shared" si="340"/>
        <v>0</v>
      </c>
      <c r="N283" s="50">
        <f t="shared" si="341"/>
        <v>0</v>
      </c>
      <c r="O283" s="50">
        <f t="shared" ref="O283" si="348">N283</f>
        <v>0</v>
      </c>
      <c r="P283" s="50">
        <f t="shared" si="342"/>
        <v>0</v>
      </c>
      <c r="Q283" s="50">
        <f t="shared" si="324"/>
        <v>0</v>
      </c>
      <c r="R283" s="50">
        <f t="shared" si="325"/>
        <v>0</v>
      </c>
      <c r="S283" s="58">
        <f t="shared" si="279"/>
        <v>0</v>
      </c>
      <c r="T283" s="58">
        <f>IF(C283=A_Stammdaten!$B$9,$H283-D_SAV!$U283,HLOOKUP(A_Stammdaten!$B$9-1,$V$4:$AB$304,ROW(C283)-3,FALSE)-$U283)</f>
        <v>0</v>
      </c>
      <c r="U283" s="58">
        <f>HLOOKUP(A_Stammdaten!$B$9,$V$4:$AB$304,ROW(C283)-3,FALSE)</f>
        <v>0</v>
      </c>
      <c r="V283" s="58">
        <f t="shared" si="314"/>
        <v>0</v>
      </c>
      <c r="W283" s="58">
        <f t="shared" si="315"/>
        <v>0</v>
      </c>
      <c r="X283" s="58">
        <f t="shared" si="316"/>
        <v>0</v>
      </c>
      <c r="Y283" s="58">
        <f t="shared" si="317"/>
        <v>0</v>
      </c>
      <c r="Z283" s="58">
        <f t="shared" si="318"/>
        <v>0</v>
      </c>
      <c r="AA283" s="58">
        <f t="shared" si="319"/>
        <v>0</v>
      </c>
      <c r="AB283" s="58">
        <f t="shared" si="320"/>
        <v>0</v>
      </c>
    </row>
    <row r="284" spans="1:28" x14ac:dyDescent="0.25">
      <c r="A284" s="56"/>
      <c r="B284" s="45"/>
      <c r="C284" s="126"/>
      <c r="D284" s="47"/>
      <c r="E284" s="47"/>
      <c r="F284" s="47"/>
      <c r="G284" s="47"/>
      <c r="H284" s="60">
        <f t="shared" si="321"/>
        <v>0</v>
      </c>
      <c r="I284" s="45"/>
      <c r="J284" s="59">
        <f>IF(ISBLANK($B284),0,VLOOKUP($B284,Listen!$A$2:$C$44,2,FALSE))</f>
        <v>0</v>
      </c>
      <c r="K284" s="59">
        <f>IF(ISBLANK($B284),0,VLOOKUP($B284,Listen!$A$2:$C$44,3,FALSE))</f>
        <v>0</v>
      </c>
      <c r="L284" s="50">
        <f t="shared" si="322"/>
        <v>0</v>
      </c>
      <c r="M284" s="50">
        <f t="shared" si="340"/>
        <v>0</v>
      </c>
      <c r="N284" s="50">
        <f t="shared" si="341"/>
        <v>0</v>
      </c>
      <c r="O284" s="50">
        <f t="shared" ref="O284" si="349">N284</f>
        <v>0</v>
      </c>
      <c r="P284" s="50">
        <f t="shared" si="342"/>
        <v>0</v>
      </c>
      <c r="Q284" s="50">
        <f t="shared" si="324"/>
        <v>0</v>
      </c>
      <c r="R284" s="50">
        <f t="shared" si="325"/>
        <v>0</v>
      </c>
      <c r="S284" s="58">
        <f t="shared" si="279"/>
        <v>0</v>
      </c>
      <c r="T284" s="58">
        <f>IF(C284=A_Stammdaten!$B$9,$H284-D_SAV!$U284,HLOOKUP(A_Stammdaten!$B$9-1,$V$4:$AB$304,ROW(C284)-3,FALSE)-$U284)</f>
        <v>0</v>
      </c>
      <c r="U284" s="58">
        <f>HLOOKUP(A_Stammdaten!$B$9,$V$4:$AB$304,ROW(C284)-3,FALSE)</f>
        <v>0</v>
      </c>
      <c r="V284" s="58">
        <f t="shared" si="314"/>
        <v>0</v>
      </c>
      <c r="W284" s="58">
        <f t="shared" si="315"/>
        <v>0</v>
      </c>
      <c r="X284" s="58">
        <f t="shared" si="316"/>
        <v>0</v>
      </c>
      <c r="Y284" s="58">
        <f t="shared" si="317"/>
        <v>0</v>
      </c>
      <c r="Z284" s="58">
        <f t="shared" si="318"/>
        <v>0</v>
      </c>
      <c r="AA284" s="58">
        <f t="shared" si="319"/>
        <v>0</v>
      </c>
      <c r="AB284" s="58">
        <f t="shared" si="320"/>
        <v>0</v>
      </c>
    </row>
    <row r="285" spans="1:28" x14ac:dyDescent="0.25">
      <c r="A285" s="56"/>
      <c r="B285" s="45"/>
      <c r="C285" s="126"/>
      <c r="D285" s="47"/>
      <c r="E285" s="47"/>
      <c r="F285" s="47"/>
      <c r="G285" s="47"/>
      <c r="H285" s="60">
        <f t="shared" si="321"/>
        <v>0</v>
      </c>
      <c r="I285" s="45"/>
      <c r="J285" s="59">
        <f>IF(ISBLANK($B285),0,VLOOKUP($B285,Listen!$A$2:$C$44,2,FALSE))</f>
        <v>0</v>
      </c>
      <c r="K285" s="59">
        <f>IF(ISBLANK($B285),0,VLOOKUP($B285,Listen!$A$2:$C$44,3,FALSE))</f>
        <v>0</v>
      </c>
      <c r="L285" s="50">
        <f t="shared" si="322"/>
        <v>0</v>
      </c>
      <c r="M285" s="50">
        <f t="shared" si="340"/>
        <v>0</v>
      </c>
      <c r="N285" s="50">
        <f t="shared" si="341"/>
        <v>0</v>
      </c>
      <c r="O285" s="50">
        <f t="shared" ref="O285" si="350">N285</f>
        <v>0</v>
      </c>
      <c r="P285" s="50">
        <f t="shared" si="342"/>
        <v>0</v>
      </c>
      <c r="Q285" s="50">
        <f t="shared" si="324"/>
        <v>0</v>
      </c>
      <c r="R285" s="50">
        <f t="shared" si="325"/>
        <v>0</v>
      </c>
      <c r="S285" s="58">
        <f t="shared" si="279"/>
        <v>0</v>
      </c>
      <c r="T285" s="58">
        <f>IF(C285=A_Stammdaten!$B$9,$H285-D_SAV!$U285,HLOOKUP(A_Stammdaten!$B$9-1,$V$4:$AB$304,ROW(C285)-3,FALSE)-$U285)</f>
        <v>0</v>
      </c>
      <c r="U285" s="58">
        <f>HLOOKUP(A_Stammdaten!$B$9,$V$4:$AB$304,ROW(C285)-3,FALSE)</f>
        <v>0</v>
      </c>
      <c r="V285" s="58">
        <f t="shared" si="314"/>
        <v>0</v>
      </c>
      <c r="W285" s="58">
        <f t="shared" si="315"/>
        <v>0</v>
      </c>
      <c r="X285" s="58">
        <f t="shared" si="316"/>
        <v>0</v>
      </c>
      <c r="Y285" s="58">
        <f t="shared" si="317"/>
        <v>0</v>
      </c>
      <c r="Z285" s="58">
        <f t="shared" si="318"/>
        <v>0</v>
      </c>
      <c r="AA285" s="58">
        <f t="shared" si="319"/>
        <v>0</v>
      </c>
      <c r="AB285" s="58">
        <f t="shared" si="320"/>
        <v>0</v>
      </c>
    </row>
    <row r="286" spans="1:28" x14ac:dyDescent="0.25">
      <c r="A286" s="56"/>
      <c r="B286" s="45"/>
      <c r="C286" s="126"/>
      <c r="D286" s="47"/>
      <c r="E286" s="47"/>
      <c r="F286" s="47"/>
      <c r="G286" s="47"/>
      <c r="H286" s="60">
        <f t="shared" si="321"/>
        <v>0</v>
      </c>
      <c r="I286" s="45"/>
      <c r="J286" s="59">
        <f>IF(ISBLANK($B286),0,VLOOKUP($B286,Listen!$A$2:$C$44,2,FALSE))</f>
        <v>0</v>
      </c>
      <c r="K286" s="59">
        <f>IF(ISBLANK($B286),0,VLOOKUP($B286,Listen!$A$2:$C$44,3,FALSE))</f>
        <v>0</v>
      </c>
      <c r="L286" s="50">
        <f t="shared" si="322"/>
        <v>0</v>
      </c>
      <c r="M286" s="50">
        <f t="shared" si="340"/>
        <v>0</v>
      </c>
      <c r="N286" s="50">
        <f t="shared" si="341"/>
        <v>0</v>
      </c>
      <c r="O286" s="50">
        <f t="shared" ref="O286" si="351">N286</f>
        <v>0</v>
      </c>
      <c r="P286" s="50">
        <f t="shared" si="342"/>
        <v>0</v>
      </c>
      <c r="Q286" s="50">
        <f t="shared" si="324"/>
        <v>0</v>
      </c>
      <c r="R286" s="50">
        <f t="shared" si="325"/>
        <v>0</v>
      </c>
      <c r="S286" s="58">
        <f t="shared" si="279"/>
        <v>0</v>
      </c>
      <c r="T286" s="58">
        <f>IF(C286=A_Stammdaten!$B$9,$H286-D_SAV!$U286,HLOOKUP(A_Stammdaten!$B$9-1,$V$4:$AB$304,ROW(C286)-3,FALSE)-$U286)</f>
        <v>0</v>
      </c>
      <c r="U286" s="58">
        <f>HLOOKUP(A_Stammdaten!$B$9,$V$4:$AB$304,ROW(C286)-3,FALSE)</f>
        <v>0</v>
      </c>
      <c r="V286" s="58">
        <f t="shared" si="314"/>
        <v>0</v>
      </c>
      <c r="W286" s="58">
        <f t="shared" si="315"/>
        <v>0</v>
      </c>
      <c r="X286" s="58">
        <f t="shared" si="316"/>
        <v>0</v>
      </c>
      <c r="Y286" s="58">
        <f t="shared" si="317"/>
        <v>0</v>
      </c>
      <c r="Z286" s="58">
        <f t="shared" si="318"/>
        <v>0</v>
      </c>
      <c r="AA286" s="58">
        <f t="shared" si="319"/>
        <v>0</v>
      </c>
      <c r="AB286" s="58">
        <f t="shared" si="320"/>
        <v>0</v>
      </c>
    </row>
    <row r="287" spans="1:28" x14ac:dyDescent="0.25">
      <c r="A287" s="56"/>
      <c r="B287" s="45"/>
      <c r="C287" s="126"/>
      <c r="D287" s="47"/>
      <c r="E287" s="47"/>
      <c r="F287" s="47"/>
      <c r="G287" s="47"/>
      <c r="H287" s="60">
        <f t="shared" si="321"/>
        <v>0</v>
      </c>
      <c r="I287" s="45"/>
      <c r="J287" s="59">
        <f>IF(ISBLANK($B287),0,VLOOKUP($B287,Listen!$A$2:$C$44,2,FALSE))</f>
        <v>0</v>
      </c>
      <c r="K287" s="59">
        <f>IF(ISBLANK($B287),0,VLOOKUP($B287,Listen!$A$2:$C$44,3,FALSE))</f>
        <v>0</v>
      </c>
      <c r="L287" s="50">
        <f t="shared" si="322"/>
        <v>0</v>
      </c>
      <c r="M287" s="50">
        <f t="shared" si="340"/>
        <v>0</v>
      </c>
      <c r="N287" s="50">
        <f t="shared" si="341"/>
        <v>0</v>
      </c>
      <c r="O287" s="50">
        <f t="shared" ref="O287" si="352">N287</f>
        <v>0</v>
      </c>
      <c r="P287" s="50">
        <f t="shared" si="342"/>
        <v>0</v>
      </c>
      <c r="Q287" s="50">
        <f t="shared" si="324"/>
        <v>0</v>
      </c>
      <c r="R287" s="50">
        <f t="shared" si="325"/>
        <v>0</v>
      </c>
      <c r="S287" s="58">
        <f t="shared" si="279"/>
        <v>0</v>
      </c>
      <c r="T287" s="58">
        <f>IF(C287=A_Stammdaten!$B$9,$H287-D_SAV!$U287,HLOOKUP(A_Stammdaten!$B$9-1,$V$4:$AB$304,ROW(C287)-3,FALSE)-$U287)</f>
        <v>0</v>
      </c>
      <c r="U287" s="58">
        <f>HLOOKUP(A_Stammdaten!$B$9,$V$4:$AB$304,ROW(C287)-3,FALSE)</f>
        <v>0</v>
      </c>
      <c r="V287" s="58">
        <f t="shared" si="314"/>
        <v>0</v>
      </c>
      <c r="W287" s="58">
        <f t="shared" si="315"/>
        <v>0</v>
      </c>
      <c r="X287" s="58">
        <f t="shared" si="316"/>
        <v>0</v>
      </c>
      <c r="Y287" s="58">
        <f t="shared" si="317"/>
        <v>0</v>
      </c>
      <c r="Z287" s="58">
        <f t="shared" si="318"/>
        <v>0</v>
      </c>
      <c r="AA287" s="58">
        <f t="shared" si="319"/>
        <v>0</v>
      </c>
      <c r="AB287" s="58">
        <f t="shared" si="320"/>
        <v>0</v>
      </c>
    </row>
    <row r="288" spans="1:28" x14ac:dyDescent="0.25">
      <c r="A288" s="56"/>
      <c r="B288" s="45"/>
      <c r="C288" s="126"/>
      <c r="D288" s="47"/>
      <c r="E288" s="47"/>
      <c r="F288" s="47"/>
      <c r="G288" s="47"/>
      <c r="H288" s="60">
        <f t="shared" si="321"/>
        <v>0</v>
      </c>
      <c r="I288" s="45"/>
      <c r="J288" s="59">
        <f>IF(ISBLANK($B288),0,VLOOKUP($B288,Listen!$A$2:$C$44,2,FALSE))</f>
        <v>0</v>
      </c>
      <c r="K288" s="59">
        <f>IF(ISBLANK($B288),0,VLOOKUP($B288,Listen!$A$2:$C$44,3,FALSE))</f>
        <v>0</v>
      </c>
      <c r="L288" s="50">
        <f t="shared" si="322"/>
        <v>0</v>
      </c>
      <c r="M288" s="50">
        <f t="shared" si="340"/>
        <v>0</v>
      </c>
      <c r="N288" s="50">
        <f t="shared" si="341"/>
        <v>0</v>
      </c>
      <c r="O288" s="50">
        <f t="shared" ref="O288" si="353">N288</f>
        <v>0</v>
      </c>
      <c r="P288" s="50">
        <f t="shared" si="342"/>
        <v>0</v>
      </c>
      <c r="Q288" s="50">
        <f t="shared" si="324"/>
        <v>0</v>
      </c>
      <c r="R288" s="50">
        <f t="shared" si="325"/>
        <v>0</v>
      </c>
      <c r="S288" s="58">
        <f t="shared" si="279"/>
        <v>0</v>
      </c>
      <c r="T288" s="58">
        <f>IF(C288=A_Stammdaten!$B$9,$H288-D_SAV!$U288,HLOOKUP(A_Stammdaten!$B$9-1,$V$4:$AB$304,ROW(C288)-3,FALSE)-$U288)</f>
        <v>0</v>
      </c>
      <c r="U288" s="58">
        <f>HLOOKUP(A_Stammdaten!$B$9,$V$4:$AB$304,ROW(C288)-3,FALSE)</f>
        <v>0</v>
      </c>
      <c r="V288" s="58">
        <f t="shared" si="314"/>
        <v>0</v>
      </c>
      <c r="W288" s="58">
        <f t="shared" si="315"/>
        <v>0</v>
      </c>
      <c r="X288" s="58">
        <f t="shared" si="316"/>
        <v>0</v>
      </c>
      <c r="Y288" s="58">
        <f t="shared" si="317"/>
        <v>0</v>
      </c>
      <c r="Z288" s="58">
        <f t="shared" si="318"/>
        <v>0</v>
      </c>
      <c r="AA288" s="58">
        <f t="shared" si="319"/>
        <v>0</v>
      </c>
      <c r="AB288" s="58">
        <f t="shared" si="320"/>
        <v>0</v>
      </c>
    </row>
    <row r="289" spans="1:28" x14ac:dyDescent="0.25">
      <c r="A289" s="56"/>
      <c r="B289" s="45"/>
      <c r="C289" s="126"/>
      <c r="D289" s="47"/>
      <c r="E289" s="47"/>
      <c r="F289" s="47"/>
      <c r="G289" s="47"/>
      <c r="H289" s="60">
        <f t="shared" si="321"/>
        <v>0</v>
      </c>
      <c r="I289" s="45"/>
      <c r="J289" s="59">
        <f>IF(ISBLANK($B289),0,VLOOKUP($B289,Listen!$A$2:$C$44,2,FALSE))</f>
        <v>0</v>
      </c>
      <c r="K289" s="59">
        <f>IF(ISBLANK($B289),0,VLOOKUP($B289,Listen!$A$2:$C$44,3,FALSE))</f>
        <v>0</v>
      </c>
      <c r="L289" s="50">
        <f t="shared" si="322"/>
        <v>0</v>
      </c>
      <c r="M289" s="50">
        <f t="shared" si="340"/>
        <v>0</v>
      </c>
      <c r="N289" s="50">
        <f t="shared" si="341"/>
        <v>0</v>
      </c>
      <c r="O289" s="50">
        <f t="shared" ref="O289" si="354">N289</f>
        <v>0</v>
      </c>
      <c r="P289" s="50">
        <f t="shared" si="342"/>
        <v>0</v>
      </c>
      <c r="Q289" s="50">
        <f t="shared" si="324"/>
        <v>0</v>
      </c>
      <c r="R289" s="50">
        <f t="shared" si="325"/>
        <v>0</v>
      </c>
      <c r="S289" s="58">
        <f t="shared" si="279"/>
        <v>0</v>
      </c>
      <c r="T289" s="58">
        <f>IF(C289=A_Stammdaten!$B$9,$H289-D_SAV!$U289,HLOOKUP(A_Stammdaten!$B$9-1,$V$4:$AB$304,ROW(C289)-3,FALSE)-$U289)</f>
        <v>0</v>
      </c>
      <c r="U289" s="58">
        <f>HLOOKUP(A_Stammdaten!$B$9,$V$4:$AB$304,ROW(C289)-3,FALSE)</f>
        <v>0</v>
      </c>
      <c r="V289" s="58">
        <f t="shared" si="314"/>
        <v>0</v>
      </c>
      <c r="W289" s="58">
        <f t="shared" si="315"/>
        <v>0</v>
      </c>
      <c r="X289" s="58">
        <f t="shared" si="316"/>
        <v>0</v>
      </c>
      <c r="Y289" s="58">
        <f t="shared" si="317"/>
        <v>0</v>
      </c>
      <c r="Z289" s="58">
        <f t="shared" si="318"/>
        <v>0</v>
      </c>
      <c r="AA289" s="58">
        <f t="shared" si="319"/>
        <v>0</v>
      </c>
      <c r="AB289" s="58">
        <f t="shared" si="320"/>
        <v>0</v>
      </c>
    </row>
    <row r="290" spans="1:28" x14ac:dyDescent="0.25">
      <c r="A290" s="56"/>
      <c r="B290" s="45"/>
      <c r="C290" s="126"/>
      <c r="D290" s="47"/>
      <c r="E290" s="47"/>
      <c r="F290" s="47"/>
      <c r="G290" s="47"/>
      <c r="H290" s="60">
        <f t="shared" si="321"/>
        <v>0</v>
      </c>
      <c r="I290" s="45"/>
      <c r="J290" s="59">
        <f>IF(ISBLANK($B290),0,VLOOKUP($B290,Listen!$A$2:$C$44,2,FALSE))</f>
        <v>0</v>
      </c>
      <c r="K290" s="59">
        <f>IF(ISBLANK($B290),0,VLOOKUP($B290,Listen!$A$2:$C$44,3,FALSE))</f>
        <v>0</v>
      </c>
      <c r="L290" s="50">
        <f t="shared" si="322"/>
        <v>0</v>
      </c>
      <c r="M290" s="50">
        <f t="shared" si="340"/>
        <v>0</v>
      </c>
      <c r="N290" s="50">
        <f t="shared" si="341"/>
        <v>0</v>
      </c>
      <c r="O290" s="50">
        <f t="shared" ref="O290" si="355">N290</f>
        <v>0</v>
      </c>
      <c r="P290" s="50">
        <f t="shared" si="342"/>
        <v>0</v>
      </c>
      <c r="Q290" s="50">
        <f t="shared" si="324"/>
        <v>0</v>
      </c>
      <c r="R290" s="50">
        <f t="shared" si="325"/>
        <v>0</v>
      </c>
      <c r="S290" s="58">
        <f t="shared" si="279"/>
        <v>0</v>
      </c>
      <c r="T290" s="58">
        <f>IF(C290=A_Stammdaten!$B$9,$H290-D_SAV!$U290,HLOOKUP(A_Stammdaten!$B$9-1,$V$4:$AB$304,ROW(C290)-3,FALSE)-$U290)</f>
        <v>0</v>
      </c>
      <c r="U290" s="58">
        <f>HLOOKUP(A_Stammdaten!$B$9,$V$4:$AB$304,ROW(C290)-3,FALSE)</f>
        <v>0</v>
      </c>
      <c r="V290" s="58">
        <f t="shared" si="314"/>
        <v>0</v>
      </c>
      <c r="W290" s="58">
        <f t="shared" si="315"/>
        <v>0</v>
      </c>
      <c r="X290" s="58">
        <f t="shared" si="316"/>
        <v>0</v>
      </c>
      <c r="Y290" s="58">
        <f t="shared" si="317"/>
        <v>0</v>
      </c>
      <c r="Z290" s="58">
        <f t="shared" si="318"/>
        <v>0</v>
      </c>
      <c r="AA290" s="58">
        <f t="shared" si="319"/>
        <v>0</v>
      </c>
      <c r="AB290" s="58">
        <f t="shared" si="320"/>
        <v>0</v>
      </c>
    </row>
    <row r="291" spans="1:28" x14ac:dyDescent="0.25">
      <c r="A291" s="56"/>
      <c r="B291" s="45"/>
      <c r="C291" s="126"/>
      <c r="D291" s="47"/>
      <c r="E291" s="47"/>
      <c r="F291" s="47"/>
      <c r="G291" s="47"/>
      <c r="H291" s="60">
        <f t="shared" si="321"/>
        <v>0</v>
      </c>
      <c r="I291" s="45"/>
      <c r="J291" s="59">
        <f>IF(ISBLANK($B291),0,VLOOKUP($B291,Listen!$A$2:$C$44,2,FALSE))</f>
        <v>0</v>
      </c>
      <c r="K291" s="59">
        <f>IF(ISBLANK($B291),0,VLOOKUP($B291,Listen!$A$2:$C$44,3,FALSE))</f>
        <v>0</v>
      </c>
      <c r="L291" s="50">
        <f t="shared" si="322"/>
        <v>0</v>
      </c>
      <c r="M291" s="50">
        <f t="shared" si="340"/>
        <v>0</v>
      </c>
      <c r="N291" s="50">
        <f t="shared" si="341"/>
        <v>0</v>
      </c>
      <c r="O291" s="50">
        <f t="shared" ref="O291" si="356">N291</f>
        <v>0</v>
      </c>
      <c r="P291" s="50">
        <f t="shared" si="342"/>
        <v>0</v>
      </c>
      <c r="Q291" s="50">
        <f t="shared" si="324"/>
        <v>0</v>
      </c>
      <c r="R291" s="50">
        <f t="shared" si="325"/>
        <v>0</v>
      </c>
      <c r="S291" s="58">
        <f t="shared" ref="S291:S304" si="357">U291+T291</f>
        <v>0</v>
      </c>
      <c r="T291" s="58">
        <f>IF(C291=A_Stammdaten!$B$9,$H291-D_SAV!$U291,HLOOKUP(A_Stammdaten!$B$9-1,$V$4:$AB$304,ROW(C291)-3,FALSE)-$U291)</f>
        <v>0</v>
      </c>
      <c r="U291" s="58">
        <f>HLOOKUP(A_Stammdaten!$B$9,$V$4:$AB$304,ROW(C291)-3,FALSE)</f>
        <v>0</v>
      </c>
      <c r="V291" s="58">
        <f t="shared" si="314"/>
        <v>0</v>
      </c>
      <c r="W291" s="58">
        <f t="shared" si="315"/>
        <v>0</v>
      </c>
      <c r="X291" s="58">
        <f t="shared" si="316"/>
        <v>0</v>
      </c>
      <c r="Y291" s="58">
        <f t="shared" si="317"/>
        <v>0</v>
      </c>
      <c r="Z291" s="58">
        <f t="shared" si="318"/>
        <v>0</v>
      </c>
      <c r="AA291" s="58">
        <f t="shared" si="319"/>
        <v>0</v>
      </c>
      <c r="AB291" s="58">
        <f t="shared" si="320"/>
        <v>0</v>
      </c>
    </row>
    <row r="292" spans="1:28" x14ac:dyDescent="0.25">
      <c r="A292" s="56"/>
      <c r="B292" s="45"/>
      <c r="C292" s="126"/>
      <c r="D292" s="47"/>
      <c r="E292" s="47"/>
      <c r="F292" s="47"/>
      <c r="G292" s="47"/>
      <c r="H292" s="60">
        <f t="shared" si="321"/>
        <v>0</v>
      </c>
      <c r="I292" s="45"/>
      <c r="J292" s="59">
        <f>IF(ISBLANK($B292),0,VLOOKUP($B292,Listen!$A$2:$C$44,2,FALSE))</f>
        <v>0</v>
      </c>
      <c r="K292" s="59">
        <f>IF(ISBLANK($B292),0,VLOOKUP($B292,Listen!$A$2:$C$44,3,FALSE))</f>
        <v>0</v>
      </c>
      <c r="L292" s="50">
        <f t="shared" si="322"/>
        <v>0</v>
      </c>
      <c r="M292" s="50">
        <f t="shared" si="340"/>
        <v>0</v>
      </c>
      <c r="N292" s="50">
        <f t="shared" si="341"/>
        <v>0</v>
      </c>
      <c r="O292" s="50">
        <f t="shared" ref="O292" si="358">N292</f>
        <v>0</v>
      </c>
      <c r="P292" s="50">
        <f t="shared" si="342"/>
        <v>0</v>
      </c>
      <c r="Q292" s="50">
        <f t="shared" si="324"/>
        <v>0</v>
      </c>
      <c r="R292" s="50">
        <f t="shared" si="325"/>
        <v>0</v>
      </c>
      <c r="S292" s="58">
        <f t="shared" si="357"/>
        <v>0</v>
      </c>
      <c r="T292" s="58">
        <f>IF(C292=A_Stammdaten!$B$9,$H292-D_SAV!$U292,HLOOKUP(A_Stammdaten!$B$9-1,$V$4:$AB$304,ROW(C292)-3,FALSE)-$U292)</f>
        <v>0</v>
      </c>
      <c r="U292" s="58">
        <f>HLOOKUP(A_Stammdaten!$B$9,$V$4:$AB$304,ROW(C292)-3,FALSE)</f>
        <v>0</v>
      </c>
      <c r="V292" s="58">
        <f t="shared" si="314"/>
        <v>0</v>
      </c>
      <c r="W292" s="58">
        <f t="shared" si="315"/>
        <v>0</v>
      </c>
      <c r="X292" s="58">
        <f t="shared" si="316"/>
        <v>0</v>
      </c>
      <c r="Y292" s="58">
        <f t="shared" si="317"/>
        <v>0</v>
      </c>
      <c r="Z292" s="58">
        <f t="shared" si="318"/>
        <v>0</v>
      </c>
      <c r="AA292" s="58">
        <f t="shared" si="319"/>
        <v>0</v>
      </c>
      <c r="AB292" s="58">
        <f t="shared" si="320"/>
        <v>0</v>
      </c>
    </row>
    <row r="293" spans="1:28" x14ac:dyDescent="0.25">
      <c r="A293" s="56"/>
      <c r="B293" s="45"/>
      <c r="C293" s="126"/>
      <c r="D293" s="47"/>
      <c r="E293" s="47"/>
      <c r="F293" s="47"/>
      <c r="G293" s="47"/>
      <c r="H293" s="60">
        <f t="shared" si="321"/>
        <v>0</v>
      </c>
      <c r="I293" s="45"/>
      <c r="J293" s="59">
        <f>IF(ISBLANK($B293),0,VLOOKUP($B293,Listen!$A$2:$C$44,2,FALSE))</f>
        <v>0</v>
      </c>
      <c r="K293" s="59">
        <f>IF(ISBLANK($B293),0,VLOOKUP($B293,Listen!$A$2:$C$44,3,FALSE))</f>
        <v>0</v>
      </c>
      <c r="L293" s="50">
        <f t="shared" si="322"/>
        <v>0</v>
      </c>
      <c r="M293" s="50">
        <f t="shared" si="340"/>
        <v>0</v>
      </c>
      <c r="N293" s="50">
        <f t="shared" si="341"/>
        <v>0</v>
      </c>
      <c r="O293" s="50">
        <f t="shared" ref="O293:P304" si="359">N293</f>
        <v>0</v>
      </c>
      <c r="P293" s="50">
        <f t="shared" si="359"/>
        <v>0</v>
      </c>
      <c r="Q293" s="50">
        <f t="shared" si="324"/>
        <v>0</v>
      </c>
      <c r="R293" s="50">
        <f t="shared" si="325"/>
        <v>0</v>
      </c>
      <c r="S293" s="58">
        <f t="shared" si="357"/>
        <v>0</v>
      </c>
      <c r="T293" s="58">
        <f>IF(C293=A_Stammdaten!$B$9,$H293-D_SAV!$U293,HLOOKUP(A_Stammdaten!$B$9-1,$V$4:$AB$304,ROW(C293)-3,FALSE)-$U293)</f>
        <v>0</v>
      </c>
      <c r="U293" s="58">
        <f>HLOOKUP(A_Stammdaten!$B$9,$V$4:$AB$304,ROW(C293)-3,FALSE)</f>
        <v>0</v>
      </c>
      <c r="V293" s="58">
        <f t="shared" si="314"/>
        <v>0</v>
      </c>
      <c r="W293" s="58">
        <f t="shared" si="315"/>
        <v>0</v>
      </c>
      <c r="X293" s="58">
        <f t="shared" si="316"/>
        <v>0</v>
      </c>
      <c r="Y293" s="58">
        <f t="shared" si="317"/>
        <v>0</v>
      </c>
      <c r="Z293" s="58">
        <f t="shared" si="318"/>
        <v>0</v>
      </c>
      <c r="AA293" s="58">
        <f t="shared" si="319"/>
        <v>0</v>
      </c>
      <c r="AB293" s="58">
        <f t="shared" si="320"/>
        <v>0</v>
      </c>
    </row>
    <row r="294" spans="1:28" x14ac:dyDescent="0.25">
      <c r="A294" s="56"/>
      <c r="B294" s="45"/>
      <c r="C294" s="126"/>
      <c r="D294" s="47"/>
      <c r="E294" s="47"/>
      <c r="F294" s="47"/>
      <c r="G294" s="47"/>
      <c r="H294" s="60">
        <f t="shared" si="321"/>
        <v>0</v>
      </c>
      <c r="I294" s="45"/>
      <c r="J294" s="59">
        <f>IF(ISBLANK($B294),0,VLOOKUP($B294,Listen!$A$2:$C$44,2,FALSE))</f>
        <v>0</v>
      </c>
      <c r="K294" s="59">
        <f>IF(ISBLANK($B294),0,VLOOKUP($B294,Listen!$A$2:$C$44,3,FALSE))</f>
        <v>0</v>
      </c>
      <c r="L294" s="50">
        <f t="shared" si="322"/>
        <v>0</v>
      </c>
      <c r="M294" s="50">
        <f t="shared" si="340"/>
        <v>0</v>
      </c>
      <c r="N294" s="50">
        <f t="shared" si="341"/>
        <v>0</v>
      </c>
      <c r="O294" s="50">
        <f t="shared" ref="O294" si="360">N294</f>
        <v>0</v>
      </c>
      <c r="P294" s="50">
        <f t="shared" si="359"/>
        <v>0</v>
      </c>
      <c r="Q294" s="50">
        <f t="shared" si="324"/>
        <v>0</v>
      </c>
      <c r="R294" s="50">
        <f t="shared" si="325"/>
        <v>0</v>
      </c>
      <c r="S294" s="58">
        <f t="shared" si="357"/>
        <v>0</v>
      </c>
      <c r="T294" s="58">
        <f>IF(C294=A_Stammdaten!$B$9,$H294-D_SAV!$U294,HLOOKUP(A_Stammdaten!$B$9-1,$V$4:$AB$304,ROW(C294)-3,FALSE)-$U294)</f>
        <v>0</v>
      </c>
      <c r="U294" s="58">
        <f>HLOOKUP(A_Stammdaten!$B$9,$V$4:$AB$304,ROW(C294)-3,FALSE)</f>
        <v>0</v>
      </c>
      <c r="V294" s="58">
        <f t="shared" si="314"/>
        <v>0</v>
      </c>
      <c r="W294" s="58">
        <f t="shared" si="315"/>
        <v>0</v>
      </c>
      <c r="X294" s="58">
        <f t="shared" si="316"/>
        <v>0</v>
      </c>
      <c r="Y294" s="58">
        <f t="shared" si="317"/>
        <v>0</v>
      </c>
      <c r="Z294" s="58">
        <f t="shared" si="318"/>
        <v>0</v>
      </c>
      <c r="AA294" s="58">
        <f t="shared" si="319"/>
        <v>0</v>
      </c>
      <c r="AB294" s="58">
        <f t="shared" si="320"/>
        <v>0</v>
      </c>
    </row>
    <row r="295" spans="1:28" x14ac:dyDescent="0.25">
      <c r="A295" s="56"/>
      <c r="B295" s="45"/>
      <c r="C295" s="126"/>
      <c r="D295" s="47"/>
      <c r="E295" s="47"/>
      <c r="F295" s="47"/>
      <c r="G295" s="47"/>
      <c r="H295" s="60">
        <f t="shared" si="321"/>
        <v>0</v>
      </c>
      <c r="I295" s="45"/>
      <c r="J295" s="59">
        <f>IF(ISBLANK($B295),0,VLOOKUP($B295,Listen!$A$2:$C$44,2,FALSE))</f>
        <v>0</v>
      </c>
      <c r="K295" s="59">
        <f>IF(ISBLANK($B295),0,VLOOKUP($B295,Listen!$A$2:$C$44,3,FALSE))</f>
        <v>0</v>
      </c>
      <c r="L295" s="50">
        <f t="shared" si="322"/>
        <v>0</v>
      </c>
      <c r="M295" s="50">
        <f t="shared" si="340"/>
        <v>0</v>
      </c>
      <c r="N295" s="50">
        <f t="shared" si="341"/>
        <v>0</v>
      </c>
      <c r="O295" s="50">
        <f t="shared" ref="O295" si="361">N295</f>
        <v>0</v>
      </c>
      <c r="P295" s="50">
        <f t="shared" si="359"/>
        <v>0</v>
      </c>
      <c r="Q295" s="50">
        <f t="shared" si="324"/>
        <v>0</v>
      </c>
      <c r="R295" s="50">
        <f t="shared" si="325"/>
        <v>0</v>
      </c>
      <c r="S295" s="58">
        <f t="shared" si="357"/>
        <v>0</v>
      </c>
      <c r="T295" s="58">
        <f>IF(C295=A_Stammdaten!$B$9,$H295-D_SAV!$U295,HLOOKUP(A_Stammdaten!$B$9-1,$V$4:$AB$304,ROW(C295)-3,FALSE)-$U295)</f>
        <v>0</v>
      </c>
      <c r="U295" s="58">
        <f>HLOOKUP(A_Stammdaten!$B$9,$V$4:$AB$304,ROW(C295)-3,FALSE)</f>
        <v>0</v>
      </c>
      <c r="V295" s="58">
        <f t="shared" si="314"/>
        <v>0</v>
      </c>
      <c r="W295" s="58">
        <f t="shared" si="315"/>
        <v>0</v>
      </c>
      <c r="X295" s="58">
        <f t="shared" si="316"/>
        <v>0</v>
      </c>
      <c r="Y295" s="58">
        <f t="shared" si="317"/>
        <v>0</v>
      </c>
      <c r="Z295" s="58">
        <f t="shared" si="318"/>
        <v>0</v>
      </c>
      <c r="AA295" s="58">
        <f t="shared" si="319"/>
        <v>0</v>
      </c>
      <c r="AB295" s="58">
        <f t="shared" si="320"/>
        <v>0</v>
      </c>
    </row>
    <row r="296" spans="1:28" x14ac:dyDescent="0.25">
      <c r="A296" s="56"/>
      <c r="B296" s="45"/>
      <c r="C296" s="126"/>
      <c r="D296" s="47"/>
      <c r="E296" s="47"/>
      <c r="F296" s="47"/>
      <c r="G296" s="47"/>
      <c r="H296" s="60">
        <f t="shared" si="321"/>
        <v>0</v>
      </c>
      <c r="I296" s="45"/>
      <c r="J296" s="59">
        <f>IF(ISBLANK($B296),0,VLOOKUP($B296,Listen!$A$2:$C$44,2,FALSE))</f>
        <v>0</v>
      </c>
      <c r="K296" s="59">
        <f>IF(ISBLANK($B296),0,VLOOKUP($B296,Listen!$A$2:$C$44,3,FALSE))</f>
        <v>0</v>
      </c>
      <c r="L296" s="50">
        <f t="shared" si="322"/>
        <v>0</v>
      </c>
      <c r="M296" s="50">
        <f t="shared" si="340"/>
        <v>0</v>
      </c>
      <c r="N296" s="50">
        <f t="shared" si="341"/>
        <v>0</v>
      </c>
      <c r="O296" s="50">
        <f t="shared" ref="O296" si="362">N296</f>
        <v>0</v>
      </c>
      <c r="P296" s="50">
        <f t="shared" si="359"/>
        <v>0</v>
      </c>
      <c r="Q296" s="50">
        <f t="shared" si="324"/>
        <v>0</v>
      </c>
      <c r="R296" s="50">
        <f t="shared" si="325"/>
        <v>0</v>
      </c>
      <c r="S296" s="58">
        <f t="shared" si="357"/>
        <v>0</v>
      </c>
      <c r="T296" s="58">
        <f>IF(C296=A_Stammdaten!$B$9,$H296-D_SAV!$U296,HLOOKUP(A_Stammdaten!$B$9-1,$V$4:$AB$304,ROW(C296)-3,FALSE)-$U296)</f>
        <v>0</v>
      </c>
      <c r="U296" s="58">
        <f>HLOOKUP(A_Stammdaten!$B$9,$V$4:$AB$304,ROW(C296)-3,FALSE)</f>
        <v>0</v>
      </c>
      <c r="V296" s="58">
        <f t="shared" si="314"/>
        <v>0</v>
      </c>
      <c r="W296" s="58">
        <f t="shared" si="315"/>
        <v>0</v>
      </c>
      <c r="X296" s="58">
        <f t="shared" si="316"/>
        <v>0</v>
      </c>
      <c r="Y296" s="58">
        <f t="shared" si="317"/>
        <v>0</v>
      </c>
      <c r="Z296" s="58">
        <f t="shared" si="318"/>
        <v>0</v>
      </c>
      <c r="AA296" s="58">
        <f t="shared" si="319"/>
        <v>0</v>
      </c>
      <c r="AB296" s="58">
        <f t="shared" si="320"/>
        <v>0</v>
      </c>
    </row>
    <row r="297" spans="1:28" x14ac:dyDescent="0.25">
      <c r="A297" s="56"/>
      <c r="B297" s="45"/>
      <c r="C297" s="126"/>
      <c r="D297" s="47"/>
      <c r="E297" s="47"/>
      <c r="F297" s="47"/>
      <c r="G297" s="47"/>
      <c r="H297" s="60">
        <f t="shared" si="321"/>
        <v>0</v>
      </c>
      <c r="I297" s="45"/>
      <c r="J297" s="59">
        <f>IF(ISBLANK($B297),0,VLOOKUP($B297,Listen!$A$2:$C$44,2,FALSE))</f>
        <v>0</v>
      </c>
      <c r="K297" s="59">
        <f>IF(ISBLANK($B297),0,VLOOKUP($B297,Listen!$A$2:$C$44,3,FALSE))</f>
        <v>0</v>
      </c>
      <c r="L297" s="50">
        <f t="shared" si="322"/>
        <v>0</v>
      </c>
      <c r="M297" s="50">
        <f t="shared" si="340"/>
        <v>0</v>
      </c>
      <c r="N297" s="50">
        <f t="shared" si="341"/>
        <v>0</v>
      </c>
      <c r="O297" s="50">
        <f t="shared" ref="O297" si="363">N297</f>
        <v>0</v>
      </c>
      <c r="P297" s="50">
        <f t="shared" si="359"/>
        <v>0</v>
      </c>
      <c r="Q297" s="50">
        <f t="shared" si="324"/>
        <v>0</v>
      </c>
      <c r="R297" s="50">
        <f t="shared" si="325"/>
        <v>0</v>
      </c>
      <c r="S297" s="58">
        <f t="shared" si="357"/>
        <v>0</v>
      </c>
      <c r="T297" s="58">
        <f>IF(C297=A_Stammdaten!$B$9,$H297-D_SAV!$U297,HLOOKUP(A_Stammdaten!$B$9-1,$V$4:$AB$304,ROW(C297)-3,FALSE)-$U297)</f>
        <v>0</v>
      </c>
      <c r="U297" s="58">
        <f>HLOOKUP(A_Stammdaten!$B$9,$V$4:$AB$304,ROW(C297)-3,FALSE)</f>
        <v>0</v>
      </c>
      <c r="V297" s="58">
        <f t="shared" si="314"/>
        <v>0</v>
      </c>
      <c r="W297" s="58">
        <f t="shared" si="315"/>
        <v>0</v>
      </c>
      <c r="X297" s="58">
        <f t="shared" si="316"/>
        <v>0</v>
      </c>
      <c r="Y297" s="58">
        <f t="shared" si="317"/>
        <v>0</v>
      </c>
      <c r="Z297" s="58">
        <f t="shared" si="318"/>
        <v>0</v>
      </c>
      <c r="AA297" s="58">
        <f t="shared" si="319"/>
        <v>0</v>
      </c>
      <c r="AB297" s="58">
        <f t="shared" si="320"/>
        <v>0</v>
      </c>
    </row>
    <row r="298" spans="1:28" x14ac:dyDescent="0.25">
      <c r="A298" s="56"/>
      <c r="B298" s="45"/>
      <c r="C298" s="126"/>
      <c r="D298" s="47"/>
      <c r="E298" s="47"/>
      <c r="F298" s="47"/>
      <c r="G298" s="47"/>
      <c r="H298" s="60">
        <f t="shared" si="321"/>
        <v>0</v>
      </c>
      <c r="I298" s="45"/>
      <c r="J298" s="59">
        <f>IF(ISBLANK($B298),0,VLOOKUP($B298,Listen!$A$2:$C$44,2,FALSE))</f>
        <v>0</v>
      </c>
      <c r="K298" s="59">
        <f>IF(ISBLANK($B298),0,VLOOKUP($B298,Listen!$A$2:$C$44,3,FALSE))</f>
        <v>0</v>
      </c>
      <c r="L298" s="50">
        <f t="shared" si="322"/>
        <v>0</v>
      </c>
      <c r="M298" s="50">
        <f t="shared" si="340"/>
        <v>0</v>
      </c>
      <c r="N298" s="50">
        <f t="shared" si="341"/>
        <v>0</v>
      </c>
      <c r="O298" s="50">
        <f t="shared" ref="O298" si="364">N298</f>
        <v>0</v>
      </c>
      <c r="P298" s="50">
        <f t="shared" si="359"/>
        <v>0</v>
      </c>
      <c r="Q298" s="50">
        <f t="shared" si="324"/>
        <v>0</v>
      </c>
      <c r="R298" s="50">
        <f t="shared" si="325"/>
        <v>0</v>
      </c>
      <c r="S298" s="58">
        <f t="shared" si="357"/>
        <v>0</v>
      </c>
      <c r="T298" s="58">
        <f>IF(C298=A_Stammdaten!$B$9,$H298-D_SAV!$U298,HLOOKUP(A_Stammdaten!$B$9-1,$V$4:$AB$304,ROW(C298)-3,FALSE)-$U298)</f>
        <v>0</v>
      </c>
      <c r="U298" s="58">
        <f>HLOOKUP(A_Stammdaten!$B$9,$V$4:$AB$304,ROW(C298)-3,FALSE)</f>
        <v>0</v>
      </c>
      <c r="V298" s="58">
        <f t="shared" si="314"/>
        <v>0</v>
      </c>
      <c r="W298" s="58">
        <f t="shared" si="315"/>
        <v>0</v>
      </c>
      <c r="X298" s="58">
        <f t="shared" si="316"/>
        <v>0</v>
      </c>
      <c r="Y298" s="58">
        <f t="shared" si="317"/>
        <v>0</v>
      </c>
      <c r="Z298" s="58">
        <f t="shared" si="318"/>
        <v>0</v>
      </c>
      <c r="AA298" s="58">
        <f t="shared" si="319"/>
        <v>0</v>
      </c>
      <c r="AB298" s="58">
        <f t="shared" si="320"/>
        <v>0</v>
      </c>
    </row>
    <row r="299" spans="1:28" x14ac:dyDescent="0.25">
      <c r="A299" s="56"/>
      <c r="B299" s="45"/>
      <c r="C299" s="126"/>
      <c r="D299" s="47"/>
      <c r="E299" s="47"/>
      <c r="F299" s="47"/>
      <c r="G299" s="47"/>
      <c r="H299" s="60">
        <f t="shared" si="321"/>
        <v>0</v>
      </c>
      <c r="I299" s="45"/>
      <c r="J299" s="59">
        <f>IF(ISBLANK($B299),0,VLOOKUP($B299,Listen!$A$2:$C$44,2,FALSE))</f>
        <v>0</v>
      </c>
      <c r="K299" s="59">
        <f>IF(ISBLANK($B299),0,VLOOKUP($B299,Listen!$A$2:$C$44,3,FALSE))</f>
        <v>0</v>
      </c>
      <c r="L299" s="50">
        <f t="shared" si="322"/>
        <v>0</v>
      </c>
      <c r="M299" s="50">
        <f t="shared" si="340"/>
        <v>0</v>
      </c>
      <c r="N299" s="50">
        <f t="shared" si="341"/>
        <v>0</v>
      </c>
      <c r="O299" s="50">
        <f t="shared" ref="O299" si="365">N299</f>
        <v>0</v>
      </c>
      <c r="P299" s="50">
        <f t="shared" si="359"/>
        <v>0</v>
      </c>
      <c r="Q299" s="50">
        <f t="shared" si="324"/>
        <v>0</v>
      </c>
      <c r="R299" s="50">
        <f t="shared" si="325"/>
        <v>0</v>
      </c>
      <c r="S299" s="58">
        <f t="shared" si="357"/>
        <v>0</v>
      </c>
      <c r="T299" s="58">
        <f>IF(C299=A_Stammdaten!$B$9,$H299-D_SAV!$U299,HLOOKUP(A_Stammdaten!$B$9-1,$V$4:$AB$304,ROW(C299)-3,FALSE)-$U299)</f>
        <v>0</v>
      </c>
      <c r="U299" s="58">
        <f>HLOOKUP(A_Stammdaten!$B$9,$V$4:$AB$304,ROW(C299)-3,FALSE)</f>
        <v>0</v>
      </c>
      <c r="V299" s="58">
        <f t="shared" si="314"/>
        <v>0</v>
      </c>
      <c r="W299" s="58">
        <f t="shared" si="315"/>
        <v>0</v>
      </c>
      <c r="X299" s="58">
        <f t="shared" si="316"/>
        <v>0</v>
      </c>
      <c r="Y299" s="58">
        <f t="shared" si="317"/>
        <v>0</v>
      </c>
      <c r="Z299" s="58">
        <f t="shared" si="318"/>
        <v>0</v>
      </c>
      <c r="AA299" s="58">
        <f t="shared" si="319"/>
        <v>0</v>
      </c>
      <c r="AB299" s="58">
        <f t="shared" si="320"/>
        <v>0</v>
      </c>
    </row>
    <row r="300" spans="1:28" x14ac:dyDescent="0.25">
      <c r="A300" s="56"/>
      <c r="B300" s="45"/>
      <c r="C300" s="126"/>
      <c r="D300" s="47"/>
      <c r="E300" s="47"/>
      <c r="F300" s="47"/>
      <c r="G300" s="47"/>
      <c r="H300" s="60">
        <f t="shared" si="321"/>
        <v>0</v>
      </c>
      <c r="I300" s="45"/>
      <c r="J300" s="59">
        <f>IF(ISBLANK($B300),0,VLOOKUP($B300,Listen!$A$2:$C$44,2,FALSE))</f>
        <v>0</v>
      </c>
      <c r="K300" s="59">
        <f>IF(ISBLANK($B300),0,VLOOKUP($B300,Listen!$A$2:$C$44,3,FALSE))</f>
        <v>0</v>
      </c>
      <c r="L300" s="50">
        <f t="shared" si="322"/>
        <v>0</v>
      </c>
      <c r="M300" s="50">
        <f t="shared" si="340"/>
        <v>0</v>
      </c>
      <c r="N300" s="50">
        <f t="shared" si="341"/>
        <v>0</v>
      </c>
      <c r="O300" s="50">
        <f t="shared" ref="O300" si="366">N300</f>
        <v>0</v>
      </c>
      <c r="P300" s="50">
        <f t="shared" si="359"/>
        <v>0</v>
      </c>
      <c r="Q300" s="50">
        <f t="shared" si="324"/>
        <v>0</v>
      </c>
      <c r="R300" s="50">
        <f t="shared" si="325"/>
        <v>0</v>
      </c>
      <c r="S300" s="58">
        <f t="shared" si="357"/>
        <v>0</v>
      </c>
      <c r="T300" s="58">
        <f>IF(C300=A_Stammdaten!$B$9,$H300-D_SAV!$U300,HLOOKUP(A_Stammdaten!$B$9-1,$V$4:$AB$304,ROW(C300)-3,FALSE)-$U300)</f>
        <v>0</v>
      </c>
      <c r="U300" s="58">
        <f>HLOOKUP(A_Stammdaten!$B$9,$V$4:$AB$304,ROW(C300)-3,FALSE)</f>
        <v>0</v>
      </c>
      <c r="V300" s="58">
        <f t="shared" si="314"/>
        <v>0</v>
      </c>
      <c r="W300" s="58">
        <f t="shared" si="315"/>
        <v>0</v>
      </c>
      <c r="X300" s="58">
        <f t="shared" si="316"/>
        <v>0</v>
      </c>
      <c r="Y300" s="58">
        <f t="shared" si="317"/>
        <v>0</v>
      </c>
      <c r="Z300" s="58">
        <f t="shared" si="318"/>
        <v>0</v>
      </c>
      <c r="AA300" s="58">
        <f t="shared" si="319"/>
        <v>0</v>
      </c>
      <c r="AB300" s="58">
        <f t="shared" si="320"/>
        <v>0</v>
      </c>
    </row>
    <row r="301" spans="1:28" x14ac:dyDescent="0.25">
      <c r="A301" s="56"/>
      <c r="B301" s="45"/>
      <c r="C301" s="126"/>
      <c r="D301" s="47"/>
      <c r="E301" s="47"/>
      <c r="F301" s="47"/>
      <c r="G301" s="47"/>
      <c r="H301" s="60">
        <f t="shared" si="321"/>
        <v>0</v>
      </c>
      <c r="I301" s="45"/>
      <c r="J301" s="59">
        <f>IF(ISBLANK($B301),0,VLOOKUP($B301,Listen!$A$2:$C$44,2,FALSE))</f>
        <v>0</v>
      </c>
      <c r="K301" s="59">
        <f>IF(ISBLANK($B301),0,VLOOKUP($B301,Listen!$A$2:$C$44,3,FALSE))</f>
        <v>0</v>
      </c>
      <c r="L301" s="50">
        <f t="shared" si="322"/>
        <v>0</v>
      </c>
      <c r="M301" s="50">
        <f t="shared" si="340"/>
        <v>0</v>
      </c>
      <c r="N301" s="50">
        <f t="shared" si="341"/>
        <v>0</v>
      </c>
      <c r="O301" s="50">
        <f t="shared" ref="O301" si="367">N301</f>
        <v>0</v>
      </c>
      <c r="P301" s="50">
        <f t="shared" si="359"/>
        <v>0</v>
      </c>
      <c r="Q301" s="50">
        <f t="shared" si="324"/>
        <v>0</v>
      </c>
      <c r="R301" s="50">
        <f t="shared" si="325"/>
        <v>0</v>
      </c>
      <c r="S301" s="58">
        <f t="shared" si="357"/>
        <v>0</v>
      </c>
      <c r="T301" s="58">
        <f>IF(C301=A_Stammdaten!$B$9,$H301-D_SAV!$U301,HLOOKUP(A_Stammdaten!$B$9-1,$V$4:$AB$304,ROW(C301)-3,FALSE)-$U301)</f>
        <v>0</v>
      </c>
      <c r="U301" s="58">
        <f>HLOOKUP(A_Stammdaten!$B$9,$V$4:$AB$304,ROW(C301)-3,FALSE)</f>
        <v>0</v>
      </c>
      <c r="V301" s="58">
        <f t="shared" si="314"/>
        <v>0</v>
      </c>
      <c r="W301" s="58">
        <f t="shared" si="315"/>
        <v>0</v>
      </c>
      <c r="X301" s="58">
        <f t="shared" si="316"/>
        <v>0</v>
      </c>
      <c r="Y301" s="58">
        <f t="shared" si="317"/>
        <v>0</v>
      </c>
      <c r="Z301" s="58">
        <f t="shared" si="318"/>
        <v>0</v>
      </c>
      <c r="AA301" s="58">
        <f t="shared" si="319"/>
        <v>0</v>
      </c>
      <c r="AB301" s="58">
        <f t="shared" si="320"/>
        <v>0</v>
      </c>
    </row>
    <row r="302" spans="1:28" x14ac:dyDescent="0.25">
      <c r="A302" s="56"/>
      <c r="B302" s="45"/>
      <c r="C302" s="126"/>
      <c r="D302" s="47"/>
      <c r="E302" s="47"/>
      <c r="F302" s="47"/>
      <c r="G302" s="47"/>
      <c r="H302" s="60">
        <f t="shared" si="321"/>
        <v>0</v>
      </c>
      <c r="I302" s="45"/>
      <c r="J302" s="59">
        <f>IF(ISBLANK($B302),0,VLOOKUP($B302,Listen!$A$2:$C$44,2,FALSE))</f>
        <v>0</v>
      </c>
      <c r="K302" s="59">
        <f>IF(ISBLANK($B302),0,VLOOKUP($B302,Listen!$A$2:$C$44,3,FALSE))</f>
        <v>0</v>
      </c>
      <c r="L302" s="50">
        <f t="shared" si="322"/>
        <v>0</v>
      </c>
      <c r="M302" s="50">
        <f t="shared" si="340"/>
        <v>0</v>
      </c>
      <c r="N302" s="50">
        <f t="shared" si="341"/>
        <v>0</v>
      </c>
      <c r="O302" s="50">
        <f t="shared" ref="O302" si="368">N302</f>
        <v>0</v>
      </c>
      <c r="P302" s="50">
        <f t="shared" si="359"/>
        <v>0</v>
      </c>
      <c r="Q302" s="50">
        <f t="shared" si="324"/>
        <v>0</v>
      </c>
      <c r="R302" s="50">
        <f t="shared" si="325"/>
        <v>0</v>
      </c>
      <c r="S302" s="58">
        <f t="shared" si="357"/>
        <v>0</v>
      </c>
      <c r="T302" s="58">
        <f>IF(C302=A_Stammdaten!$B$9,$H302-D_SAV!$U302,HLOOKUP(A_Stammdaten!$B$9-1,$V$4:$AB$304,ROW(C302)-3,FALSE)-$U302)</f>
        <v>0</v>
      </c>
      <c r="U302" s="58">
        <f>HLOOKUP(A_Stammdaten!$B$9,$V$4:$AB$304,ROW(C302)-3,FALSE)</f>
        <v>0</v>
      </c>
      <c r="V302" s="58">
        <f t="shared" si="314"/>
        <v>0</v>
      </c>
      <c r="W302" s="58">
        <f t="shared" si="315"/>
        <v>0</v>
      </c>
      <c r="X302" s="58">
        <f t="shared" si="316"/>
        <v>0</v>
      </c>
      <c r="Y302" s="58">
        <f t="shared" si="317"/>
        <v>0</v>
      </c>
      <c r="Z302" s="58">
        <f t="shared" si="318"/>
        <v>0</v>
      </c>
      <c r="AA302" s="58">
        <f t="shared" si="319"/>
        <v>0</v>
      </c>
      <c r="AB302" s="58">
        <f t="shared" si="320"/>
        <v>0</v>
      </c>
    </row>
    <row r="303" spans="1:28" x14ac:dyDescent="0.25">
      <c r="A303" s="56"/>
      <c r="B303" s="45"/>
      <c r="C303" s="126"/>
      <c r="D303" s="47"/>
      <c r="E303" s="47"/>
      <c r="F303" s="47"/>
      <c r="G303" s="47"/>
      <c r="H303" s="60">
        <f t="shared" si="321"/>
        <v>0</v>
      </c>
      <c r="I303" s="45"/>
      <c r="J303" s="59">
        <f>IF(ISBLANK($B303),0,VLOOKUP($B303,Listen!$A$2:$C$44,2,FALSE))</f>
        <v>0</v>
      </c>
      <c r="K303" s="59">
        <f>IF(ISBLANK($B303),0,VLOOKUP($B303,Listen!$A$2:$C$44,3,FALSE))</f>
        <v>0</v>
      </c>
      <c r="L303" s="50">
        <f t="shared" si="322"/>
        <v>0</v>
      </c>
      <c r="M303" s="50">
        <f t="shared" si="340"/>
        <v>0</v>
      </c>
      <c r="N303" s="50">
        <f t="shared" si="341"/>
        <v>0</v>
      </c>
      <c r="O303" s="50">
        <f t="shared" ref="O303" si="369">N303</f>
        <v>0</v>
      </c>
      <c r="P303" s="50">
        <f t="shared" si="359"/>
        <v>0</v>
      </c>
      <c r="Q303" s="50">
        <f t="shared" si="324"/>
        <v>0</v>
      </c>
      <c r="R303" s="50">
        <f t="shared" si="325"/>
        <v>0</v>
      </c>
      <c r="S303" s="58">
        <f t="shared" si="357"/>
        <v>0</v>
      </c>
      <c r="T303" s="58">
        <f>IF(C303=A_Stammdaten!$B$9,$H303-D_SAV!$U303,HLOOKUP(A_Stammdaten!$B$9-1,$V$4:$AB$304,ROW(C303)-3,FALSE)-$U303)</f>
        <v>0</v>
      </c>
      <c r="U303" s="58">
        <f>HLOOKUP(A_Stammdaten!$B$9,$V$4:$AB$304,ROW(C303)-3,FALSE)</f>
        <v>0</v>
      </c>
      <c r="V303" s="58">
        <f t="shared" si="314"/>
        <v>0</v>
      </c>
      <c r="W303" s="58">
        <f t="shared" si="315"/>
        <v>0</v>
      </c>
      <c r="X303" s="58">
        <f t="shared" si="316"/>
        <v>0</v>
      </c>
      <c r="Y303" s="58">
        <f t="shared" si="317"/>
        <v>0</v>
      </c>
      <c r="Z303" s="58">
        <f t="shared" si="318"/>
        <v>0</v>
      </c>
      <c r="AA303" s="58">
        <f t="shared" si="319"/>
        <v>0</v>
      </c>
      <c r="AB303" s="58">
        <f t="shared" si="320"/>
        <v>0</v>
      </c>
    </row>
    <row r="304" spans="1:28" x14ac:dyDescent="0.25">
      <c r="A304" s="56"/>
      <c r="B304" s="45"/>
      <c r="C304" s="126"/>
      <c r="D304" s="47"/>
      <c r="E304" s="47"/>
      <c r="F304" s="47"/>
      <c r="G304" s="47"/>
      <c r="H304" s="60">
        <f t="shared" si="321"/>
        <v>0</v>
      </c>
      <c r="I304" s="45"/>
      <c r="J304" s="59">
        <f>IF(ISBLANK($B304),0,VLOOKUP($B304,Listen!$A$2:$C$44,2,FALSE))</f>
        <v>0</v>
      </c>
      <c r="K304" s="59">
        <f>IF(ISBLANK($B304),0,VLOOKUP($B304,Listen!$A$2:$C$44,3,FALSE))</f>
        <v>0</v>
      </c>
      <c r="L304" s="50">
        <f t="shared" si="322"/>
        <v>0</v>
      </c>
      <c r="M304" s="50">
        <f t="shared" si="340"/>
        <v>0</v>
      </c>
      <c r="N304" s="50">
        <f t="shared" si="341"/>
        <v>0</v>
      </c>
      <c r="O304" s="50">
        <f t="shared" ref="O304" si="370">N304</f>
        <v>0</v>
      </c>
      <c r="P304" s="50">
        <f t="shared" si="359"/>
        <v>0</v>
      </c>
      <c r="Q304" s="50">
        <f t="shared" si="324"/>
        <v>0</v>
      </c>
      <c r="R304" s="50">
        <f t="shared" si="325"/>
        <v>0</v>
      </c>
      <c r="S304" s="58">
        <f t="shared" si="357"/>
        <v>0</v>
      </c>
      <c r="T304" s="58">
        <f>IF(C304=A_Stammdaten!$B$9,$H304-D_SAV!$U304,HLOOKUP(A_Stammdaten!$B$9-1,$V$4:$AB$304,ROW(C304)-3,FALSE)-$U304)</f>
        <v>0</v>
      </c>
      <c r="U304" s="58">
        <f>HLOOKUP(A_Stammdaten!$B$9,$V$4:$AB$304,ROW(C304)-3,FALSE)</f>
        <v>0</v>
      </c>
      <c r="V304" s="58">
        <f t="shared" si="314"/>
        <v>0</v>
      </c>
      <c r="W304" s="58">
        <f t="shared" si="315"/>
        <v>0</v>
      </c>
      <c r="X304" s="58">
        <f t="shared" si="316"/>
        <v>0</v>
      </c>
      <c r="Y304" s="58">
        <f t="shared" si="317"/>
        <v>0</v>
      </c>
      <c r="Z304" s="58">
        <f t="shared" si="318"/>
        <v>0</v>
      </c>
      <c r="AA304" s="58">
        <f t="shared" si="319"/>
        <v>0</v>
      </c>
      <c r="AB304" s="58">
        <f t="shared" si="320"/>
        <v>0</v>
      </c>
    </row>
  </sheetData>
  <sheetProtection algorithmName="SHA-512" hashValue="JBsSGKnLUgfU4LnFS4Kj8Wktoa9oNByFfarRA37gZ+EgF7/siIyuhEXcqFyYRmrJM6lAT86wLkH76bG8Nwt8uw==" saltValue="1aYmO2XdFHb/KrObwORJFw==" spinCount="100000" sheet="1" objects="1" scenarios="1" autoFilter="0"/>
  <autoFilter ref="A4:R304"/>
  <conditionalFormatting sqref="C5:C304">
    <cfRule type="cellIs" dxfId="11" priority="1" operator="equal">
      <formula>0</formula>
    </cfRule>
    <cfRule type="cellIs" dxfId="10" priority="2" operator="lessThan">
      <formula>2017</formula>
    </cfRule>
  </conditionalFormatting>
  <dataValidations count="1">
    <dataValidation type="whole" errorStyle="warning" allowBlank="1" showErrorMessage="1" errorTitle="Nutzungsdauer" error="Die angegebene Nutzungsdauer liegt außerhalb der betriebsgewöhnlichen Nutzungsdauern gemäß Anlage zur GasNEV._x000a_Wollen Sie trotzdem fortfahren?" sqref="L5:R304">
      <formula1>$J5</formula1>
      <formula2>$K5</formula2>
    </dataValidation>
  </dataValidations>
  <pageMargins left="0.70866141732283472" right="0.70866141732283472" top="0.74803149606299213" bottom="0.74803149606299213" header="0.31496062992125984" footer="0.31496062992125984"/>
  <pageSetup paperSize="9" scale="35" fitToHeight="0" orientation="landscape" r:id="rId1"/>
  <headerFooter>
    <oddFooter>&amp;C&amp;P</oddFooter>
  </headerFooter>
  <rowBreaks count="7" manualBreakCount="7">
    <brk id="40" max="16383" man="1"/>
    <brk id="80" max="16383" man="1"/>
    <brk id="120" max="16383" man="1"/>
    <brk id="160" max="16383" man="1"/>
    <brk id="200" max="16383" man="1"/>
    <brk id="240" max="16383" man="1"/>
    <brk id="280" max="16383" man="1"/>
  </rowBreaks>
  <ignoredErrors>
    <ignoredError sqref="O5:O304 P5:P304 M5:N5 M6:N304 L6:L304 Q5:R304"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Listen!$A$2:$A$38</xm:f>
          </x14:formula1>
          <xm:sqref>B5:B304</xm:sqref>
        </x14:dataValidation>
        <x14:dataValidation type="list" errorStyle="warning" allowBlank="1">
          <x14:formula1>
            <xm:f>Listen!$I$2:$I$8</xm:f>
          </x14:formula1>
          <xm:sqref>C5:C304</xm:sqref>
        </x14:dataValidation>
        <x14:dataValidation type="list" showInputMessage="1" showErrorMessage="1">
          <x14:formula1>
            <xm:f>A_Stammdaten!$A$34:$A$38</xm:f>
          </x14:formula1>
          <xm:sqref>A5:A304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2">
    <tabColor rgb="FFFFFFCC"/>
    <pageSetUpPr fitToPage="1"/>
  </sheetPr>
  <dimension ref="A1:P54"/>
  <sheetViews>
    <sheetView showGridLines="0" showZeros="0" zoomScaleNormal="100" zoomScaleSheetLayoutView="100" workbookViewId="0">
      <pane ySplit="4" topLeftCell="A5" activePane="bottomLeft" state="frozen"/>
      <selection pane="bottomLeft" activeCell="C5" sqref="C5"/>
    </sheetView>
  </sheetViews>
  <sheetFormatPr baseColWidth="10" defaultRowHeight="15" x14ac:dyDescent="0.25"/>
  <cols>
    <col min="1" max="1" width="11.42578125" style="1"/>
    <col min="2" max="2" width="11.85546875" style="128" customWidth="1"/>
    <col min="3" max="3" width="27.42578125" style="1" bestFit="1" customWidth="1"/>
    <col min="4" max="6" width="17.85546875" style="1" customWidth="1"/>
    <col min="7" max="7" width="20" style="1" customWidth="1"/>
    <col min="8" max="16384" width="11.42578125" style="1"/>
  </cols>
  <sheetData>
    <row r="1" spans="1:16" ht="24.95" customHeight="1" x14ac:dyDescent="0.25">
      <c r="A1" s="5" t="s">
        <v>222</v>
      </c>
      <c r="D1" s="2"/>
      <c r="E1" s="2"/>
      <c r="F1" s="2"/>
      <c r="G1" s="2"/>
    </row>
    <row r="2" spans="1:16" ht="20.100000000000001" customHeight="1" x14ac:dyDescent="0.25">
      <c r="A2" s="69">
        <f>COLUMN()</f>
        <v>1</v>
      </c>
      <c r="B2" s="69">
        <f>COLUMN()</f>
        <v>2</v>
      </c>
      <c r="C2" s="69">
        <f>COLUMN()</f>
        <v>3</v>
      </c>
      <c r="D2" s="69">
        <f>COLUMN()</f>
        <v>4</v>
      </c>
      <c r="E2" s="69">
        <f>COLUMN()</f>
        <v>5</v>
      </c>
      <c r="F2" s="69">
        <f>COLUMN()</f>
        <v>6</v>
      </c>
      <c r="G2" s="69">
        <f>COLUMN()</f>
        <v>7</v>
      </c>
      <c r="H2" s="69">
        <f>COLUMN()</f>
        <v>8</v>
      </c>
      <c r="I2" s="69">
        <f>COLUMN()</f>
        <v>9</v>
      </c>
      <c r="J2" s="69">
        <f>COLUMN()</f>
        <v>10</v>
      </c>
      <c r="K2" s="69">
        <f>COLUMN()</f>
        <v>11</v>
      </c>
      <c r="L2" s="69">
        <f>COLUMN()</f>
        <v>12</v>
      </c>
      <c r="M2" s="69">
        <f>COLUMN()</f>
        <v>13</v>
      </c>
      <c r="N2" s="69">
        <f>COLUMN()</f>
        <v>14</v>
      </c>
      <c r="O2" s="69">
        <f>COLUMN()</f>
        <v>15</v>
      </c>
      <c r="P2" s="69">
        <f>COLUMN()</f>
        <v>16</v>
      </c>
    </row>
    <row r="3" spans="1:16" s="4" customFormat="1" ht="39.950000000000003" customHeight="1" x14ac:dyDescent="0.3">
      <c r="A3" s="32"/>
      <c r="B3" s="129"/>
      <c r="C3" s="33" t="s">
        <v>135</v>
      </c>
      <c r="D3" s="33"/>
      <c r="E3" s="33"/>
      <c r="F3" s="33"/>
      <c r="G3" s="33"/>
      <c r="H3" s="199" t="s">
        <v>39</v>
      </c>
      <c r="I3" s="200"/>
      <c r="J3" s="34" t="s">
        <v>36</v>
      </c>
      <c r="K3" s="30"/>
      <c r="L3" s="30"/>
      <c r="M3" s="30"/>
      <c r="N3" s="30"/>
      <c r="O3" s="30"/>
      <c r="P3" s="31"/>
    </row>
    <row r="4" spans="1:16" ht="54.95" customHeight="1" x14ac:dyDescent="0.25">
      <c r="A4" s="35" t="s">
        <v>55</v>
      </c>
      <c r="B4" s="41" t="s">
        <v>24</v>
      </c>
      <c r="C4" s="41" t="s">
        <v>91</v>
      </c>
      <c r="D4" s="37" t="s">
        <v>140</v>
      </c>
      <c r="E4" s="37" t="s">
        <v>10</v>
      </c>
      <c r="F4" s="37" t="s">
        <v>4</v>
      </c>
      <c r="G4" s="37" t="str">
        <f>"(Erwarteter) Stand zum 31.12."&amp;A_Stammdaten!B9</f>
        <v>(Erwarteter) Stand zum 31.12.2024</v>
      </c>
      <c r="H4" s="40" t="str">
        <f>"Restwert zum 01.01."&amp;A_Stammdaten!B9</f>
        <v>Restwert zum 01.01.2024</v>
      </c>
      <c r="I4" s="40" t="str">
        <f>"Restwert zum 31.12."&amp;A_Stammdaten!B9</f>
        <v>Restwert zum 31.12.2024</v>
      </c>
      <c r="J4" s="40">
        <v>2022</v>
      </c>
      <c r="K4" s="40">
        <v>2023</v>
      </c>
      <c r="L4" s="40">
        <v>2024</v>
      </c>
      <c r="M4" s="40">
        <v>2025</v>
      </c>
      <c r="N4" s="40">
        <v>2026</v>
      </c>
      <c r="O4" s="40">
        <v>2027</v>
      </c>
      <c r="P4" s="40">
        <v>2028</v>
      </c>
    </row>
    <row r="5" spans="1:16" x14ac:dyDescent="0.25">
      <c r="A5" s="45"/>
      <c r="B5" s="130"/>
      <c r="C5" s="46"/>
      <c r="D5" s="47"/>
      <c r="E5" s="47"/>
      <c r="F5" s="47"/>
      <c r="G5" s="61">
        <f>SUM(D5,E5)-F5</f>
        <v>0</v>
      </c>
      <c r="H5" s="58">
        <f>HLOOKUP(A_Stammdaten!$B$9,$J$4:$P$54,ROW(B5)-3,FALSE)+IF(OR(B5=0,A_Stammdaten!$B$9&lt;B5),0,G5*1/20)</f>
        <v>0</v>
      </c>
      <c r="I5" s="58">
        <f>HLOOKUP(A_Stammdaten!$B$9,$J$4:$P$54,ROW(B5)-3,FALSE)</f>
        <v>0</v>
      </c>
      <c r="J5" s="58">
        <f t="shared" ref="J5:P14" si="0">IF(OR($G5=0,J$4&lt;$B5,$B5=0,20-(J$4-$B5)=0),0,$G5*(19-(J$4-$B5))/20)</f>
        <v>0</v>
      </c>
      <c r="K5" s="58">
        <f t="shared" si="0"/>
        <v>0</v>
      </c>
      <c r="L5" s="58">
        <f t="shared" si="0"/>
        <v>0</v>
      </c>
      <c r="M5" s="58">
        <f t="shared" si="0"/>
        <v>0</v>
      </c>
      <c r="N5" s="58">
        <f t="shared" si="0"/>
        <v>0</v>
      </c>
      <c r="O5" s="58">
        <f t="shared" si="0"/>
        <v>0</v>
      </c>
      <c r="P5" s="58">
        <f t="shared" si="0"/>
        <v>0</v>
      </c>
    </row>
    <row r="6" spans="1:16" ht="15" customHeight="1" x14ac:dyDescent="0.25">
      <c r="A6" s="45"/>
      <c r="B6" s="130"/>
      <c r="C6" s="46"/>
      <c r="D6" s="47"/>
      <c r="E6" s="47"/>
      <c r="F6" s="47"/>
      <c r="G6" s="61">
        <f t="shared" ref="G6:G54" si="1">SUM(D6,E6)-F6</f>
        <v>0</v>
      </c>
      <c r="H6" s="58">
        <f>HLOOKUP(A_Stammdaten!$B$9,$J$4:$P$54,ROW(B6)-3,FALSE)+IF(OR(B6=0,A_Stammdaten!$B$9&lt;B6),0,G6*1/20)</f>
        <v>0</v>
      </c>
      <c r="I6" s="58">
        <f>HLOOKUP(A_Stammdaten!$B$9,$J$4:$P$54,ROW(B6)-3,FALSE)</f>
        <v>0</v>
      </c>
      <c r="J6" s="58">
        <f t="shared" si="0"/>
        <v>0</v>
      </c>
      <c r="K6" s="58">
        <f t="shared" si="0"/>
        <v>0</v>
      </c>
      <c r="L6" s="58">
        <f t="shared" si="0"/>
        <v>0</v>
      </c>
      <c r="M6" s="58">
        <f t="shared" si="0"/>
        <v>0</v>
      </c>
      <c r="N6" s="58">
        <f t="shared" si="0"/>
        <v>0</v>
      </c>
      <c r="O6" s="58">
        <f t="shared" si="0"/>
        <v>0</v>
      </c>
      <c r="P6" s="58">
        <f t="shared" si="0"/>
        <v>0</v>
      </c>
    </row>
    <row r="7" spans="1:16" ht="15" customHeight="1" x14ac:dyDescent="0.25">
      <c r="A7" s="45"/>
      <c r="B7" s="130"/>
      <c r="C7" s="46"/>
      <c r="D7" s="47"/>
      <c r="E7" s="47"/>
      <c r="F7" s="47"/>
      <c r="G7" s="61">
        <f t="shared" si="1"/>
        <v>0</v>
      </c>
      <c r="H7" s="58">
        <f>HLOOKUP(A_Stammdaten!$B$9,$J$4:$P$54,ROW(B7)-3,FALSE)+IF(OR(B7=0,A_Stammdaten!$B$9&lt;B7),0,G7*1/20)</f>
        <v>0</v>
      </c>
      <c r="I7" s="58">
        <f>HLOOKUP(A_Stammdaten!$B$9,$J$4:$P$54,ROW(B7)-3,FALSE)</f>
        <v>0</v>
      </c>
      <c r="J7" s="58">
        <f t="shared" si="0"/>
        <v>0</v>
      </c>
      <c r="K7" s="58">
        <f t="shared" si="0"/>
        <v>0</v>
      </c>
      <c r="L7" s="58">
        <f t="shared" si="0"/>
        <v>0</v>
      </c>
      <c r="M7" s="58">
        <f t="shared" si="0"/>
        <v>0</v>
      </c>
      <c r="N7" s="58">
        <f t="shared" si="0"/>
        <v>0</v>
      </c>
      <c r="O7" s="58">
        <f t="shared" si="0"/>
        <v>0</v>
      </c>
      <c r="P7" s="58">
        <f t="shared" si="0"/>
        <v>0</v>
      </c>
    </row>
    <row r="8" spans="1:16" ht="15" customHeight="1" x14ac:dyDescent="0.25">
      <c r="A8" s="45"/>
      <c r="B8" s="130"/>
      <c r="C8" s="46"/>
      <c r="D8" s="47"/>
      <c r="E8" s="47"/>
      <c r="F8" s="47"/>
      <c r="G8" s="61">
        <f t="shared" si="1"/>
        <v>0</v>
      </c>
      <c r="H8" s="58">
        <f>HLOOKUP(A_Stammdaten!$B$9,$J$4:$P$54,ROW(B8)-3,FALSE)+IF(OR(B8=0,A_Stammdaten!$B$9&lt;B8),0,G8*1/20)</f>
        <v>0</v>
      </c>
      <c r="I8" s="58">
        <f>HLOOKUP(A_Stammdaten!$B$9,$J$4:$P$54,ROW(B8)-3,FALSE)</f>
        <v>0</v>
      </c>
      <c r="J8" s="58">
        <f t="shared" si="0"/>
        <v>0</v>
      </c>
      <c r="K8" s="58">
        <f t="shared" si="0"/>
        <v>0</v>
      </c>
      <c r="L8" s="58">
        <f t="shared" si="0"/>
        <v>0</v>
      </c>
      <c r="M8" s="58">
        <f t="shared" si="0"/>
        <v>0</v>
      </c>
      <c r="N8" s="58">
        <f t="shared" si="0"/>
        <v>0</v>
      </c>
      <c r="O8" s="58">
        <f t="shared" si="0"/>
        <v>0</v>
      </c>
      <c r="P8" s="58">
        <f t="shared" si="0"/>
        <v>0</v>
      </c>
    </row>
    <row r="9" spans="1:16" ht="15" customHeight="1" x14ac:dyDescent="0.25">
      <c r="A9" s="45"/>
      <c r="B9" s="130"/>
      <c r="C9" s="46"/>
      <c r="D9" s="47"/>
      <c r="E9" s="47"/>
      <c r="F9" s="47"/>
      <c r="G9" s="61">
        <f t="shared" si="1"/>
        <v>0</v>
      </c>
      <c r="H9" s="58">
        <f>HLOOKUP(A_Stammdaten!$B$9,$J$4:$P$54,ROW(B9)-3,FALSE)+IF(OR(B9=0,A_Stammdaten!$B$9&lt;B9),0,G9*1/20)</f>
        <v>0</v>
      </c>
      <c r="I9" s="58">
        <f>HLOOKUP(A_Stammdaten!$B$9,$J$4:$P$54,ROW(B9)-3,FALSE)</f>
        <v>0</v>
      </c>
      <c r="J9" s="58">
        <f t="shared" si="0"/>
        <v>0</v>
      </c>
      <c r="K9" s="58">
        <f t="shared" si="0"/>
        <v>0</v>
      </c>
      <c r="L9" s="58">
        <f t="shared" si="0"/>
        <v>0</v>
      </c>
      <c r="M9" s="58">
        <f t="shared" si="0"/>
        <v>0</v>
      </c>
      <c r="N9" s="58">
        <f t="shared" si="0"/>
        <v>0</v>
      </c>
      <c r="O9" s="58">
        <f t="shared" si="0"/>
        <v>0</v>
      </c>
      <c r="P9" s="58">
        <f t="shared" si="0"/>
        <v>0</v>
      </c>
    </row>
    <row r="10" spans="1:16" ht="15" customHeight="1" x14ac:dyDescent="0.25">
      <c r="A10" s="45"/>
      <c r="B10" s="130"/>
      <c r="C10" s="46"/>
      <c r="D10" s="47"/>
      <c r="E10" s="47"/>
      <c r="F10" s="47"/>
      <c r="G10" s="61">
        <f t="shared" si="1"/>
        <v>0</v>
      </c>
      <c r="H10" s="58">
        <f>HLOOKUP(A_Stammdaten!$B$9,$J$4:$P$54,ROW(B10)-3,FALSE)+IF(OR(B10=0,A_Stammdaten!$B$9&lt;B10),0,G10*1/20)</f>
        <v>0</v>
      </c>
      <c r="I10" s="58">
        <f>HLOOKUP(A_Stammdaten!$B$9,$J$4:$P$54,ROW(B10)-3,FALSE)</f>
        <v>0</v>
      </c>
      <c r="J10" s="58">
        <f t="shared" si="0"/>
        <v>0</v>
      </c>
      <c r="K10" s="58">
        <f t="shared" si="0"/>
        <v>0</v>
      </c>
      <c r="L10" s="58">
        <f t="shared" si="0"/>
        <v>0</v>
      </c>
      <c r="M10" s="58">
        <f t="shared" si="0"/>
        <v>0</v>
      </c>
      <c r="N10" s="58">
        <f t="shared" si="0"/>
        <v>0</v>
      </c>
      <c r="O10" s="58">
        <f t="shared" si="0"/>
        <v>0</v>
      </c>
      <c r="P10" s="58">
        <f t="shared" si="0"/>
        <v>0</v>
      </c>
    </row>
    <row r="11" spans="1:16" ht="15" customHeight="1" x14ac:dyDescent="0.25">
      <c r="A11" s="45"/>
      <c r="B11" s="130"/>
      <c r="C11" s="46"/>
      <c r="D11" s="47"/>
      <c r="E11" s="47"/>
      <c r="F11" s="47"/>
      <c r="G11" s="61">
        <f t="shared" si="1"/>
        <v>0</v>
      </c>
      <c r="H11" s="58">
        <f>HLOOKUP(A_Stammdaten!$B$9,$J$4:$P$54,ROW(B11)-3,FALSE)+IF(OR(B11=0,A_Stammdaten!$B$9&lt;B11),0,G11*1/20)</f>
        <v>0</v>
      </c>
      <c r="I11" s="58">
        <f>HLOOKUP(A_Stammdaten!$B$9,$J$4:$P$54,ROW(B11)-3,FALSE)</f>
        <v>0</v>
      </c>
      <c r="J11" s="58">
        <f t="shared" si="0"/>
        <v>0</v>
      </c>
      <c r="K11" s="58">
        <f t="shared" si="0"/>
        <v>0</v>
      </c>
      <c r="L11" s="58">
        <f t="shared" si="0"/>
        <v>0</v>
      </c>
      <c r="M11" s="58">
        <f t="shared" si="0"/>
        <v>0</v>
      </c>
      <c r="N11" s="58">
        <f t="shared" si="0"/>
        <v>0</v>
      </c>
      <c r="O11" s="58">
        <f t="shared" si="0"/>
        <v>0</v>
      </c>
      <c r="P11" s="58">
        <f t="shared" si="0"/>
        <v>0</v>
      </c>
    </row>
    <row r="12" spans="1:16" s="3" customFormat="1" ht="15" customHeight="1" x14ac:dyDescent="0.25">
      <c r="A12" s="45"/>
      <c r="B12" s="130"/>
      <c r="C12" s="46"/>
      <c r="D12" s="47"/>
      <c r="E12" s="47"/>
      <c r="F12" s="47"/>
      <c r="G12" s="61">
        <f t="shared" si="1"/>
        <v>0</v>
      </c>
      <c r="H12" s="58">
        <f>HLOOKUP(A_Stammdaten!$B$9,$J$4:$P$54,ROW(B12)-3,FALSE)+IF(OR(B12=0,A_Stammdaten!$B$9&lt;B12),0,G12*1/20)</f>
        <v>0</v>
      </c>
      <c r="I12" s="58">
        <f>HLOOKUP(A_Stammdaten!$B$9,$J$4:$P$54,ROW(B12)-3,FALSE)</f>
        <v>0</v>
      </c>
      <c r="J12" s="58">
        <f t="shared" si="0"/>
        <v>0</v>
      </c>
      <c r="K12" s="58">
        <f t="shared" si="0"/>
        <v>0</v>
      </c>
      <c r="L12" s="58">
        <f t="shared" si="0"/>
        <v>0</v>
      </c>
      <c r="M12" s="58">
        <f t="shared" si="0"/>
        <v>0</v>
      </c>
      <c r="N12" s="58">
        <f t="shared" si="0"/>
        <v>0</v>
      </c>
      <c r="O12" s="58">
        <f t="shared" si="0"/>
        <v>0</v>
      </c>
      <c r="P12" s="58">
        <f t="shared" si="0"/>
        <v>0</v>
      </c>
    </row>
    <row r="13" spans="1:16" x14ac:dyDescent="0.25">
      <c r="A13" s="45"/>
      <c r="B13" s="130"/>
      <c r="C13" s="46"/>
      <c r="D13" s="47"/>
      <c r="E13" s="47"/>
      <c r="F13" s="47"/>
      <c r="G13" s="61">
        <f t="shared" si="1"/>
        <v>0</v>
      </c>
      <c r="H13" s="58">
        <f>HLOOKUP(A_Stammdaten!$B$9,$J$4:$P$54,ROW(B13)-3,FALSE)+IF(OR(B13=0,A_Stammdaten!$B$9&lt;B13),0,G13*1/20)</f>
        <v>0</v>
      </c>
      <c r="I13" s="58">
        <f>HLOOKUP(A_Stammdaten!$B$9,$J$4:$P$54,ROW(B13)-3,FALSE)</f>
        <v>0</v>
      </c>
      <c r="J13" s="58">
        <f t="shared" si="0"/>
        <v>0</v>
      </c>
      <c r="K13" s="58">
        <f t="shared" si="0"/>
        <v>0</v>
      </c>
      <c r="L13" s="58">
        <f t="shared" si="0"/>
        <v>0</v>
      </c>
      <c r="M13" s="58">
        <f t="shared" si="0"/>
        <v>0</v>
      </c>
      <c r="N13" s="58">
        <f t="shared" si="0"/>
        <v>0</v>
      </c>
      <c r="O13" s="58">
        <f t="shared" si="0"/>
        <v>0</v>
      </c>
      <c r="P13" s="58">
        <f t="shared" si="0"/>
        <v>0</v>
      </c>
    </row>
    <row r="14" spans="1:16" x14ac:dyDescent="0.25">
      <c r="A14" s="45"/>
      <c r="B14" s="130"/>
      <c r="C14" s="46"/>
      <c r="D14" s="47"/>
      <c r="E14" s="47"/>
      <c r="F14" s="47"/>
      <c r="G14" s="61">
        <f t="shared" si="1"/>
        <v>0</v>
      </c>
      <c r="H14" s="58">
        <f>HLOOKUP(A_Stammdaten!$B$9,$J$4:$P$54,ROW(B14)-3,FALSE)+IF(OR(B14=0,A_Stammdaten!$B$9&lt;B14),0,G14*1/20)</f>
        <v>0</v>
      </c>
      <c r="I14" s="58">
        <f>HLOOKUP(A_Stammdaten!$B$9,$J$4:$P$54,ROW(B14)-3,FALSE)</f>
        <v>0</v>
      </c>
      <c r="J14" s="58">
        <f t="shared" si="0"/>
        <v>0</v>
      </c>
      <c r="K14" s="58">
        <f t="shared" si="0"/>
        <v>0</v>
      </c>
      <c r="L14" s="58">
        <f t="shared" si="0"/>
        <v>0</v>
      </c>
      <c r="M14" s="58">
        <f t="shared" si="0"/>
        <v>0</v>
      </c>
      <c r="N14" s="58">
        <f t="shared" si="0"/>
        <v>0</v>
      </c>
      <c r="O14" s="58">
        <f t="shared" si="0"/>
        <v>0</v>
      </c>
      <c r="P14" s="58">
        <f t="shared" si="0"/>
        <v>0</v>
      </c>
    </row>
    <row r="15" spans="1:16" x14ac:dyDescent="0.25">
      <c r="A15" s="45"/>
      <c r="B15" s="130"/>
      <c r="C15" s="46"/>
      <c r="D15" s="47"/>
      <c r="E15" s="47"/>
      <c r="F15" s="47"/>
      <c r="G15" s="61">
        <f t="shared" si="1"/>
        <v>0</v>
      </c>
      <c r="H15" s="58">
        <f>HLOOKUP(A_Stammdaten!$B$9,$J$4:$P$54,ROW(B15)-3,FALSE)+IF(OR(B15=0,A_Stammdaten!$B$9&lt;B15),0,G15*1/20)</f>
        <v>0</v>
      </c>
      <c r="I15" s="58">
        <f>HLOOKUP(A_Stammdaten!$B$9,$J$4:$P$54,ROW(B15)-3,FALSE)</f>
        <v>0</v>
      </c>
      <c r="J15" s="58">
        <f t="shared" ref="J15:P24" si="2">IF(OR($G15=0,J$4&lt;$B15,$B15=0,20-(J$4-$B15)=0),0,$G15*(19-(J$4-$B15))/20)</f>
        <v>0</v>
      </c>
      <c r="K15" s="58">
        <f t="shared" si="2"/>
        <v>0</v>
      </c>
      <c r="L15" s="58">
        <f t="shared" si="2"/>
        <v>0</v>
      </c>
      <c r="M15" s="58">
        <f t="shared" si="2"/>
        <v>0</v>
      </c>
      <c r="N15" s="58">
        <f t="shared" si="2"/>
        <v>0</v>
      </c>
      <c r="O15" s="58">
        <f t="shared" si="2"/>
        <v>0</v>
      </c>
      <c r="P15" s="58">
        <f t="shared" si="2"/>
        <v>0</v>
      </c>
    </row>
    <row r="16" spans="1:16" x14ac:dyDescent="0.25">
      <c r="A16" s="45"/>
      <c r="B16" s="130"/>
      <c r="C16" s="46"/>
      <c r="D16" s="47"/>
      <c r="E16" s="47"/>
      <c r="F16" s="47"/>
      <c r="G16" s="61">
        <f t="shared" si="1"/>
        <v>0</v>
      </c>
      <c r="H16" s="58">
        <f>HLOOKUP(A_Stammdaten!$B$9,$J$4:$P$54,ROW(B16)-3,FALSE)+IF(OR(B16=0,A_Stammdaten!$B$9&lt;B16),0,G16*1/20)</f>
        <v>0</v>
      </c>
      <c r="I16" s="58">
        <f>HLOOKUP(A_Stammdaten!$B$9,$J$4:$P$54,ROW(B16)-3,FALSE)</f>
        <v>0</v>
      </c>
      <c r="J16" s="58">
        <f t="shared" si="2"/>
        <v>0</v>
      </c>
      <c r="K16" s="58">
        <f t="shared" si="2"/>
        <v>0</v>
      </c>
      <c r="L16" s="58">
        <f t="shared" si="2"/>
        <v>0</v>
      </c>
      <c r="M16" s="58">
        <f t="shared" si="2"/>
        <v>0</v>
      </c>
      <c r="N16" s="58">
        <f t="shared" si="2"/>
        <v>0</v>
      </c>
      <c r="O16" s="58">
        <f t="shared" si="2"/>
        <v>0</v>
      </c>
      <c r="P16" s="58">
        <f t="shared" si="2"/>
        <v>0</v>
      </c>
    </row>
    <row r="17" spans="1:16" x14ac:dyDescent="0.25">
      <c r="A17" s="45"/>
      <c r="B17" s="130"/>
      <c r="C17" s="46"/>
      <c r="D17" s="47"/>
      <c r="E17" s="47"/>
      <c r="F17" s="47"/>
      <c r="G17" s="61">
        <f t="shared" si="1"/>
        <v>0</v>
      </c>
      <c r="H17" s="58">
        <f>HLOOKUP(A_Stammdaten!$B$9,$J$4:$P$54,ROW(B17)-3,FALSE)+IF(OR(B17=0,A_Stammdaten!$B$9&lt;B17),0,G17*1/20)</f>
        <v>0</v>
      </c>
      <c r="I17" s="58">
        <f>HLOOKUP(A_Stammdaten!$B$9,$J$4:$P$54,ROW(B17)-3,FALSE)</f>
        <v>0</v>
      </c>
      <c r="J17" s="58">
        <f t="shared" si="2"/>
        <v>0</v>
      </c>
      <c r="K17" s="58">
        <f t="shared" si="2"/>
        <v>0</v>
      </c>
      <c r="L17" s="58">
        <f t="shared" si="2"/>
        <v>0</v>
      </c>
      <c r="M17" s="58">
        <f t="shared" si="2"/>
        <v>0</v>
      </c>
      <c r="N17" s="58">
        <f t="shared" si="2"/>
        <v>0</v>
      </c>
      <c r="O17" s="58">
        <f t="shared" si="2"/>
        <v>0</v>
      </c>
      <c r="P17" s="58">
        <f t="shared" si="2"/>
        <v>0</v>
      </c>
    </row>
    <row r="18" spans="1:16" x14ac:dyDescent="0.25">
      <c r="A18" s="45"/>
      <c r="B18" s="130"/>
      <c r="C18" s="46"/>
      <c r="D18" s="47"/>
      <c r="E18" s="47"/>
      <c r="F18" s="47"/>
      <c r="G18" s="61">
        <f t="shared" si="1"/>
        <v>0</v>
      </c>
      <c r="H18" s="58">
        <f>HLOOKUP(A_Stammdaten!$B$9,$J$4:$P$54,ROW(B18)-3,FALSE)+IF(OR(B18=0,A_Stammdaten!$B$9&lt;B18),0,G18*1/20)</f>
        <v>0</v>
      </c>
      <c r="I18" s="58">
        <f>HLOOKUP(A_Stammdaten!$B$9,$J$4:$P$54,ROW(B18)-3,FALSE)</f>
        <v>0</v>
      </c>
      <c r="J18" s="58">
        <f t="shared" si="2"/>
        <v>0</v>
      </c>
      <c r="K18" s="58">
        <f t="shared" si="2"/>
        <v>0</v>
      </c>
      <c r="L18" s="58">
        <f t="shared" si="2"/>
        <v>0</v>
      </c>
      <c r="M18" s="58">
        <f t="shared" si="2"/>
        <v>0</v>
      </c>
      <c r="N18" s="58">
        <f t="shared" si="2"/>
        <v>0</v>
      </c>
      <c r="O18" s="58">
        <f t="shared" si="2"/>
        <v>0</v>
      </c>
      <c r="P18" s="58">
        <f t="shared" si="2"/>
        <v>0</v>
      </c>
    </row>
    <row r="19" spans="1:16" x14ac:dyDescent="0.25">
      <c r="A19" s="45"/>
      <c r="B19" s="130"/>
      <c r="C19" s="46"/>
      <c r="D19" s="47"/>
      <c r="E19" s="47"/>
      <c r="F19" s="47"/>
      <c r="G19" s="61">
        <f t="shared" si="1"/>
        <v>0</v>
      </c>
      <c r="H19" s="58">
        <f>HLOOKUP(A_Stammdaten!$B$9,$J$4:$P$54,ROW(B19)-3,FALSE)+IF(OR(B19=0,A_Stammdaten!$B$9&lt;B19),0,G19*1/20)</f>
        <v>0</v>
      </c>
      <c r="I19" s="58">
        <f>HLOOKUP(A_Stammdaten!$B$9,$J$4:$P$54,ROW(B19)-3,FALSE)</f>
        <v>0</v>
      </c>
      <c r="J19" s="58">
        <f t="shared" si="2"/>
        <v>0</v>
      </c>
      <c r="K19" s="58">
        <f t="shared" si="2"/>
        <v>0</v>
      </c>
      <c r="L19" s="58">
        <f t="shared" si="2"/>
        <v>0</v>
      </c>
      <c r="M19" s="58">
        <f t="shared" si="2"/>
        <v>0</v>
      </c>
      <c r="N19" s="58">
        <f t="shared" si="2"/>
        <v>0</v>
      </c>
      <c r="O19" s="58">
        <f t="shared" si="2"/>
        <v>0</v>
      </c>
      <c r="P19" s="58">
        <f t="shared" si="2"/>
        <v>0</v>
      </c>
    </row>
    <row r="20" spans="1:16" x14ac:dyDescent="0.25">
      <c r="A20" s="45"/>
      <c r="B20" s="130"/>
      <c r="C20" s="46"/>
      <c r="D20" s="47"/>
      <c r="E20" s="47"/>
      <c r="F20" s="47"/>
      <c r="G20" s="61">
        <f t="shared" si="1"/>
        <v>0</v>
      </c>
      <c r="H20" s="58">
        <f>HLOOKUP(A_Stammdaten!$B$9,$J$4:$P$54,ROW(B20)-3,FALSE)+IF(OR(B20=0,A_Stammdaten!$B$9&lt;B20),0,G20*1/20)</f>
        <v>0</v>
      </c>
      <c r="I20" s="58">
        <f>HLOOKUP(A_Stammdaten!$B$9,$J$4:$P$54,ROW(B20)-3,FALSE)</f>
        <v>0</v>
      </c>
      <c r="J20" s="58">
        <f t="shared" si="2"/>
        <v>0</v>
      </c>
      <c r="K20" s="58">
        <f t="shared" si="2"/>
        <v>0</v>
      </c>
      <c r="L20" s="58">
        <f t="shared" si="2"/>
        <v>0</v>
      </c>
      <c r="M20" s="58">
        <f t="shared" si="2"/>
        <v>0</v>
      </c>
      <c r="N20" s="58">
        <f t="shared" si="2"/>
        <v>0</v>
      </c>
      <c r="O20" s="58">
        <f t="shared" si="2"/>
        <v>0</v>
      </c>
      <c r="P20" s="58">
        <f t="shared" si="2"/>
        <v>0</v>
      </c>
    </row>
    <row r="21" spans="1:16" x14ac:dyDescent="0.25">
      <c r="A21" s="45"/>
      <c r="B21" s="130"/>
      <c r="C21" s="46"/>
      <c r="D21" s="47"/>
      <c r="E21" s="47"/>
      <c r="F21" s="47"/>
      <c r="G21" s="61">
        <f t="shared" si="1"/>
        <v>0</v>
      </c>
      <c r="H21" s="58">
        <f>HLOOKUP(A_Stammdaten!$B$9,$J$4:$P$54,ROW(B21)-3,FALSE)+IF(OR(B21=0,A_Stammdaten!$B$9&lt;B21),0,G21*1/20)</f>
        <v>0</v>
      </c>
      <c r="I21" s="58">
        <f>HLOOKUP(A_Stammdaten!$B$9,$J$4:$P$54,ROW(B21)-3,FALSE)</f>
        <v>0</v>
      </c>
      <c r="J21" s="58">
        <f t="shared" si="2"/>
        <v>0</v>
      </c>
      <c r="K21" s="58">
        <f t="shared" si="2"/>
        <v>0</v>
      </c>
      <c r="L21" s="58">
        <f t="shared" si="2"/>
        <v>0</v>
      </c>
      <c r="M21" s="58">
        <f t="shared" si="2"/>
        <v>0</v>
      </c>
      <c r="N21" s="58">
        <f t="shared" si="2"/>
        <v>0</v>
      </c>
      <c r="O21" s="58">
        <f t="shared" si="2"/>
        <v>0</v>
      </c>
      <c r="P21" s="58">
        <f t="shared" si="2"/>
        <v>0</v>
      </c>
    </row>
    <row r="22" spans="1:16" x14ac:dyDescent="0.25">
      <c r="A22" s="45"/>
      <c r="B22" s="130"/>
      <c r="C22" s="46"/>
      <c r="D22" s="47"/>
      <c r="E22" s="47"/>
      <c r="F22" s="47"/>
      <c r="G22" s="61">
        <f t="shared" si="1"/>
        <v>0</v>
      </c>
      <c r="H22" s="58">
        <f>HLOOKUP(A_Stammdaten!$B$9,$J$4:$P$54,ROW(B22)-3,FALSE)+IF(OR(B22=0,A_Stammdaten!$B$9&lt;B22),0,G22*1/20)</f>
        <v>0</v>
      </c>
      <c r="I22" s="58">
        <f>HLOOKUP(A_Stammdaten!$B$9,$J$4:$P$54,ROW(B22)-3,FALSE)</f>
        <v>0</v>
      </c>
      <c r="J22" s="58">
        <f t="shared" si="2"/>
        <v>0</v>
      </c>
      <c r="K22" s="58">
        <f t="shared" si="2"/>
        <v>0</v>
      </c>
      <c r="L22" s="58">
        <f t="shared" si="2"/>
        <v>0</v>
      </c>
      <c r="M22" s="58">
        <f t="shared" si="2"/>
        <v>0</v>
      </c>
      <c r="N22" s="58">
        <f t="shared" si="2"/>
        <v>0</v>
      </c>
      <c r="O22" s="58">
        <f t="shared" si="2"/>
        <v>0</v>
      </c>
      <c r="P22" s="58">
        <f t="shared" si="2"/>
        <v>0</v>
      </c>
    </row>
    <row r="23" spans="1:16" x14ac:dyDescent="0.25">
      <c r="A23" s="45"/>
      <c r="B23" s="130"/>
      <c r="C23" s="46"/>
      <c r="D23" s="47"/>
      <c r="E23" s="47"/>
      <c r="F23" s="47"/>
      <c r="G23" s="61">
        <f t="shared" si="1"/>
        <v>0</v>
      </c>
      <c r="H23" s="58">
        <f>HLOOKUP(A_Stammdaten!$B$9,$J$4:$P$54,ROW(B23)-3,FALSE)+IF(OR(B23=0,A_Stammdaten!$B$9&lt;B23),0,G23*1/20)</f>
        <v>0</v>
      </c>
      <c r="I23" s="58">
        <f>HLOOKUP(A_Stammdaten!$B$9,$J$4:$P$54,ROW(B23)-3,FALSE)</f>
        <v>0</v>
      </c>
      <c r="J23" s="58">
        <f t="shared" si="2"/>
        <v>0</v>
      </c>
      <c r="K23" s="58">
        <f t="shared" si="2"/>
        <v>0</v>
      </c>
      <c r="L23" s="58">
        <f t="shared" si="2"/>
        <v>0</v>
      </c>
      <c r="M23" s="58">
        <f t="shared" si="2"/>
        <v>0</v>
      </c>
      <c r="N23" s="58">
        <f t="shared" si="2"/>
        <v>0</v>
      </c>
      <c r="O23" s="58">
        <f t="shared" si="2"/>
        <v>0</v>
      </c>
      <c r="P23" s="58">
        <f t="shared" si="2"/>
        <v>0</v>
      </c>
    </row>
    <row r="24" spans="1:16" x14ac:dyDescent="0.25">
      <c r="A24" s="45"/>
      <c r="B24" s="130"/>
      <c r="C24" s="46"/>
      <c r="D24" s="47"/>
      <c r="E24" s="47"/>
      <c r="F24" s="47"/>
      <c r="G24" s="61">
        <f t="shared" si="1"/>
        <v>0</v>
      </c>
      <c r="H24" s="58">
        <f>HLOOKUP(A_Stammdaten!$B$9,$J$4:$P$54,ROW(B24)-3,FALSE)+IF(OR(B24=0,A_Stammdaten!$B$9&lt;B24),0,G24*1/20)</f>
        <v>0</v>
      </c>
      <c r="I24" s="58">
        <f>HLOOKUP(A_Stammdaten!$B$9,$J$4:$P$54,ROW(B24)-3,FALSE)</f>
        <v>0</v>
      </c>
      <c r="J24" s="58">
        <f t="shared" si="2"/>
        <v>0</v>
      </c>
      <c r="K24" s="58">
        <f t="shared" si="2"/>
        <v>0</v>
      </c>
      <c r="L24" s="58">
        <f t="shared" si="2"/>
        <v>0</v>
      </c>
      <c r="M24" s="58">
        <f t="shared" si="2"/>
        <v>0</v>
      </c>
      <c r="N24" s="58">
        <f t="shared" si="2"/>
        <v>0</v>
      </c>
      <c r="O24" s="58">
        <f t="shared" si="2"/>
        <v>0</v>
      </c>
      <c r="P24" s="58">
        <f t="shared" si="2"/>
        <v>0</v>
      </c>
    </row>
    <row r="25" spans="1:16" x14ac:dyDescent="0.25">
      <c r="A25" s="45"/>
      <c r="B25" s="130"/>
      <c r="C25" s="46"/>
      <c r="D25" s="47"/>
      <c r="E25" s="47"/>
      <c r="F25" s="47"/>
      <c r="G25" s="61">
        <f t="shared" si="1"/>
        <v>0</v>
      </c>
      <c r="H25" s="58">
        <f>HLOOKUP(A_Stammdaten!$B$9,$J$4:$P$54,ROW(B25)-3,FALSE)+IF(OR(B25=0,A_Stammdaten!$B$9&lt;B25),0,G25*1/20)</f>
        <v>0</v>
      </c>
      <c r="I25" s="58">
        <f>HLOOKUP(A_Stammdaten!$B$9,$J$4:$P$54,ROW(B25)-3,FALSE)</f>
        <v>0</v>
      </c>
      <c r="J25" s="58">
        <f t="shared" ref="J25:P34" si="3">IF(OR($G25=0,J$4&lt;$B25,$B25=0,20-(J$4-$B25)=0),0,$G25*(19-(J$4-$B25))/20)</f>
        <v>0</v>
      </c>
      <c r="K25" s="58">
        <f t="shared" si="3"/>
        <v>0</v>
      </c>
      <c r="L25" s="58">
        <f t="shared" si="3"/>
        <v>0</v>
      </c>
      <c r="M25" s="58">
        <f t="shared" si="3"/>
        <v>0</v>
      </c>
      <c r="N25" s="58">
        <f t="shared" si="3"/>
        <v>0</v>
      </c>
      <c r="O25" s="58">
        <f t="shared" si="3"/>
        <v>0</v>
      </c>
      <c r="P25" s="58">
        <f t="shared" si="3"/>
        <v>0</v>
      </c>
    </row>
    <row r="26" spans="1:16" x14ac:dyDescent="0.25">
      <c r="A26" s="45"/>
      <c r="B26" s="130"/>
      <c r="C26" s="46"/>
      <c r="D26" s="47"/>
      <c r="E26" s="47"/>
      <c r="F26" s="47"/>
      <c r="G26" s="61">
        <f t="shared" si="1"/>
        <v>0</v>
      </c>
      <c r="H26" s="58">
        <f>HLOOKUP(A_Stammdaten!$B$9,$J$4:$P$54,ROW(B26)-3,FALSE)+IF(OR(B26=0,A_Stammdaten!$B$9&lt;B26),0,G26*1/20)</f>
        <v>0</v>
      </c>
      <c r="I26" s="58">
        <f>HLOOKUP(A_Stammdaten!$B$9,$J$4:$P$54,ROW(B26)-3,FALSE)</f>
        <v>0</v>
      </c>
      <c r="J26" s="58">
        <f t="shared" si="3"/>
        <v>0</v>
      </c>
      <c r="K26" s="58">
        <f t="shared" si="3"/>
        <v>0</v>
      </c>
      <c r="L26" s="58">
        <f t="shared" si="3"/>
        <v>0</v>
      </c>
      <c r="M26" s="58">
        <f t="shared" si="3"/>
        <v>0</v>
      </c>
      <c r="N26" s="58">
        <f t="shared" si="3"/>
        <v>0</v>
      </c>
      <c r="O26" s="58">
        <f t="shared" si="3"/>
        <v>0</v>
      </c>
      <c r="P26" s="58">
        <f t="shared" si="3"/>
        <v>0</v>
      </c>
    </row>
    <row r="27" spans="1:16" x14ac:dyDescent="0.25">
      <c r="A27" s="45"/>
      <c r="B27" s="130"/>
      <c r="C27" s="46"/>
      <c r="D27" s="47"/>
      <c r="E27" s="47"/>
      <c r="F27" s="47"/>
      <c r="G27" s="61">
        <f t="shared" si="1"/>
        <v>0</v>
      </c>
      <c r="H27" s="58">
        <f>HLOOKUP(A_Stammdaten!$B$9,$J$4:$P$54,ROW(B27)-3,FALSE)+IF(OR(B27=0,A_Stammdaten!$B$9&lt;B27),0,G27*1/20)</f>
        <v>0</v>
      </c>
      <c r="I27" s="58">
        <f>HLOOKUP(A_Stammdaten!$B$9,$J$4:$P$54,ROW(B27)-3,FALSE)</f>
        <v>0</v>
      </c>
      <c r="J27" s="58">
        <f t="shared" si="3"/>
        <v>0</v>
      </c>
      <c r="K27" s="58">
        <f t="shared" si="3"/>
        <v>0</v>
      </c>
      <c r="L27" s="58">
        <f t="shared" si="3"/>
        <v>0</v>
      </c>
      <c r="M27" s="58">
        <f t="shared" si="3"/>
        <v>0</v>
      </c>
      <c r="N27" s="58">
        <f t="shared" si="3"/>
        <v>0</v>
      </c>
      <c r="O27" s="58">
        <f t="shared" si="3"/>
        <v>0</v>
      </c>
      <c r="P27" s="58">
        <f t="shared" si="3"/>
        <v>0</v>
      </c>
    </row>
    <row r="28" spans="1:16" x14ac:dyDescent="0.25">
      <c r="A28" s="45"/>
      <c r="B28" s="130"/>
      <c r="C28" s="46"/>
      <c r="D28" s="47"/>
      <c r="E28" s="47"/>
      <c r="F28" s="47"/>
      <c r="G28" s="61">
        <f t="shared" si="1"/>
        <v>0</v>
      </c>
      <c r="H28" s="58">
        <f>HLOOKUP(A_Stammdaten!$B$9,$J$4:$P$54,ROW(B28)-3,FALSE)+IF(OR(B28=0,A_Stammdaten!$B$9&lt;B28),0,G28*1/20)</f>
        <v>0</v>
      </c>
      <c r="I28" s="58">
        <f>HLOOKUP(A_Stammdaten!$B$9,$J$4:$P$54,ROW(B28)-3,FALSE)</f>
        <v>0</v>
      </c>
      <c r="J28" s="58">
        <f t="shared" si="3"/>
        <v>0</v>
      </c>
      <c r="K28" s="58">
        <f t="shared" si="3"/>
        <v>0</v>
      </c>
      <c r="L28" s="58">
        <f t="shared" si="3"/>
        <v>0</v>
      </c>
      <c r="M28" s="58">
        <f t="shared" si="3"/>
        <v>0</v>
      </c>
      <c r="N28" s="58">
        <f t="shared" si="3"/>
        <v>0</v>
      </c>
      <c r="O28" s="58">
        <f t="shared" si="3"/>
        <v>0</v>
      </c>
      <c r="P28" s="58">
        <f t="shared" si="3"/>
        <v>0</v>
      </c>
    </row>
    <row r="29" spans="1:16" x14ac:dyDescent="0.25">
      <c r="A29" s="45"/>
      <c r="B29" s="130"/>
      <c r="C29" s="46"/>
      <c r="D29" s="47"/>
      <c r="E29" s="47"/>
      <c r="F29" s="47"/>
      <c r="G29" s="61">
        <f t="shared" si="1"/>
        <v>0</v>
      </c>
      <c r="H29" s="58">
        <f>HLOOKUP(A_Stammdaten!$B$9,$J$4:$P$54,ROW(B29)-3,FALSE)+IF(OR(B29=0,A_Stammdaten!$B$9&lt;B29),0,G29*1/20)</f>
        <v>0</v>
      </c>
      <c r="I29" s="58">
        <f>HLOOKUP(A_Stammdaten!$B$9,$J$4:$P$54,ROW(B29)-3,FALSE)</f>
        <v>0</v>
      </c>
      <c r="J29" s="58">
        <f t="shared" si="3"/>
        <v>0</v>
      </c>
      <c r="K29" s="58">
        <f t="shared" si="3"/>
        <v>0</v>
      </c>
      <c r="L29" s="58">
        <f t="shared" si="3"/>
        <v>0</v>
      </c>
      <c r="M29" s="58">
        <f t="shared" si="3"/>
        <v>0</v>
      </c>
      <c r="N29" s="58">
        <f t="shared" si="3"/>
        <v>0</v>
      </c>
      <c r="O29" s="58">
        <f t="shared" si="3"/>
        <v>0</v>
      </c>
      <c r="P29" s="58">
        <f t="shared" si="3"/>
        <v>0</v>
      </c>
    </row>
    <row r="30" spans="1:16" x14ac:dyDescent="0.25">
      <c r="A30" s="45"/>
      <c r="B30" s="130"/>
      <c r="C30" s="46"/>
      <c r="D30" s="47"/>
      <c r="E30" s="47"/>
      <c r="F30" s="47"/>
      <c r="G30" s="61">
        <f t="shared" si="1"/>
        <v>0</v>
      </c>
      <c r="H30" s="58">
        <f>HLOOKUP(A_Stammdaten!$B$9,$J$4:$P$54,ROW(B30)-3,FALSE)+IF(OR(B30=0,A_Stammdaten!$B$9&lt;B30),0,G30*1/20)</f>
        <v>0</v>
      </c>
      <c r="I30" s="58">
        <f>HLOOKUP(A_Stammdaten!$B$9,$J$4:$P$54,ROW(B30)-3,FALSE)</f>
        <v>0</v>
      </c>
      <c r="J30" s="58">
        <f t="shared" si="3"/>
        <v>0</v>
      </c>
      <c r="K30" s="58">
        <f t="shared" si="3"/>
        <v>0</v>
      </c>
      <c r="L30" s="58">
        <f t="shared" si="3"/>
        <v>0</v>
      </c>
      <c r="M30" s="58">
        <f t="shared" si="3"/>
        <v>0</v>
      </c>
      <c r="N30" s="58">
        <f t="shared" si="3"/>
        <v>0</v>
      </c>
      <c r="O30" s="58">
        <f t="shared" si="3"/>
        <v>0</v>
      </c>
      <c r="P30" s="58">
        <f t="shared" si="3"/>
        <v>0</v>
      </c>
    </row>
    <row r="31" spans="1:16" x14ac:dyDescent="0.25">
      <c r="A31" s="45"/>
      <c r="B31" s="130"/>
      <c r="C31" s="46"/>
      <c r="D31" s="47"/>
      <c r="E31" s="47"/>
      <c r="F31" s="47"/>
      <c r="G31" s="61">
        <f t="shared" si="1"/>
        <v>0</v>
      </c>
      <c r="H31" s="58">
        <f>HLOOKUP(A_Stammdaten!$B$9,$J$4:$P$54,ROW(B31)-3,FALSE)+IF(OR(B31=0,A_Stammdaten!$B$9&lt;B31),0,G31*1/20)</f>
        <v>0</v>
      </c>
      <c r="I31" s="58">
        <f>HLOOKUP(A_Stammdaten!$B$9,$J$4:$P$54,ROW(B31)-3,FALSE)</f>
        <v>0</v>
      </c>
      <c r="J31" s="58">
        <f t="shared" si="3"/>
        <v>0</v>
      </c>
      <c r="K31" s="58">
        <f t="shared" si="3"/>
        <v>0</v>
      </c>
      <c r="L31" s="58">
        <f t="shared" si="3"/>
        <v>0</v>
      </c>
      <c r="M31" s="58">
        <f t="shared" si="3"/>
        <v>0</v>
      </c>
      <c r="N31" s="58">
        <f t="shared" si="3"/>
        <v>0</v>
      </c>
      <c r="O31" s="58">
        <f t="shared" si="3"/>
        <v>0</v>
      </c>
      <c r="P31" s="58">
        <f t="shared" si="3"/>
        <v>0</v>
      </c>
    </row>
    <row r="32" spans="1:16" x14ac:dyDescent="0.25">
      <c r="A32" s="45"/>
      <c r="B32" s="130"/>
      <c r="C32" s="46"/>
      <c r="D32" s="47"/>
      <c r="E32" s="47"/>
      <c r="F32" s="47"/>
      <c r="G32" s="61">
        <f t="shared" si="1"/>
        <v>0</v>
      </c>
      <c r="H32" s="58">
        <f>HLOOKUP(A_Stammdaten!$B$9,$J$4:$P$54,ROW(B32)-3,FALSE)+IF(OR(B32=0,A_Stammdaten!$B$9&lt;B32),0,G32*1/20)</f>
        <v>0</v>
      </c>
      <c r="I32" s="58">
        <f>HLOOKUP(A_Stammdaten!$B$9,$J$4:$P$54,ROW(B32)-3,FALSE)</f>
        <v>0</v>
      </c>
      <c r="J32" s="58">
        <f t="shared" si="3"/>
        <v>0</v>
      </c>
      <c r="K32" s="58">
        <f t="shared" si="3"/>
        <v>0</v>
      </c>
      <c r="L32" s="58">
        <f t="shared" si="3"/>
        <v>0</v>
      </c>
      <c r="M32" s="58">
        <f t="shared" si="3"/>
        <v>0</v>
      </c>
      <c r="N32" s="58">
        <f t="shared" si="3"/>
        <v>0</v>
      </c>
      <c r="O32" s="58">
        <f t="shared" si="3"/>
        <v>0</v>
      </c>
      <c r="P32" s="58">
        <f t="shared" si="3"/>
        <v>0</v>
      </c>
    </row>
    <row r="33" spans="1:16" x14ac:dyDescent="0.25">
      <c r="A33" s="45"/>
      <c r="B33" s="130"/>
      <c r="C33" s="46"/>
      <c r="D33" s="47"/>
      <c r="E33" s="47"/>
      <c r="F33" s="47"/>
      <c r="G33" s="61">
        <f t="shared" si="1"/>
        <v>0</v>
      </c>
      <c r="H33" s="58">
        <f>HLOOKUP(A_Stammdaten!$B$9,$J$4:$P$54,ROW(B33)-3,FALSE)+IF(OR(B33=0,A_Stammdaten!$B$9&lt;B33),0,G33*1/20)</f>
        <v>0</v>
      </c>
      <c r="I33" s="58">
        <f>HLOOKUP(A_Stammdaten!$B$9,$J$4:$P$54,ROW(B33)-3,FALSE)</f>
        <v>0</v>
      </c>
      <c r="J33" s="58">
        <f t="shared" si="3"/>
        <v>0</v>
      </c>
      <c r="K33" s="58">
        <f t="shared" si="3"/>
        <v>0</v>
      </c>
      <c r="L33" s="58">
        <f t="shared" si="3"/>
        <v>0</v>
      </c>
      <c r="M33" s="58">
        <f t="shared" si="3"/>
        <v>0</v>
      </c>
      <c r="N33" s="58">
        <f t="shared" si="3"/>
        <v>0</v>
      </c>
      <c r="O33" s="58">
        <f t="shared" si="3"/>
        <v>0</v>
      </c>
      <c r="P33" s="58">
        <f t="shared" si="3"/>
        <v>0</v>
      </c>
    </row>
    <row r="34" spans="1:16" x14ac:dyDescent="0.25">
      <c r="A34" s="45"/>
      <c r="B34" s="130"/>
      <c r="C34" s="46"/>
      <c r="D34" s="47"/>
      <c r="E34" s="47"/>
      <c r="F34" s="47"/>
      <c r="G34" s="61">
        <f t="shared" si="1"/>
        <v>0</v>
      </c>
      <c r="H34" s="58">
        <f>HLOOKUP(A_Stammdaten!$B$9,$J$4:$P$54,ROW(B34)-3,FALSE)+IF(OR(B34=0,A_Stammdaten!$B$9&lt;B34),0,G34*1/20)</f>
        <v>0</v>
      </c>
      <c r="I34" s="58">
        <f>HLOOKUP(A_Stammdaten!$B$9,$J$4:$P$54,ROW(B34)-3,FALSE)</f>
        <v>0</v>
      </c>
      <c r="J34" s="58">
        <f t="shared" si="3"/>
        <v>0</v>
      </c>
      <c r="K34" s="58">
        <f t="shared" si="3"/>
        <v>0</v>
      </c>
      <c r="L34" s="58">
        <f t="shared" si="3"/>
        <v>0</v>
      </c>
      <c r="M34" s="58">
        <f t="shared" si="3"/>
        <v>0</v>
      </c>
      <c r="N34" s="58">
        <f t="shared" si="3"/>
        <v>0</v>
      </c>
      <c r="O34" s="58">
        <f t="shared" si="3"/>
        <v>0</v>
      </c>
      <c r="P34" s="58">
        <f t="shared" si="3"/>
        <v>0</v>
      </c>
    </row>
    <row r="35" spans="1:16" x14ac:dyDescent="0.25">
      <c r="A35" s="45"/>
      <c r="B35" s="130"/>
      <c r="C35" s="46"/>
      <c r="D35" s="47"/>
      <c r="E35" s="47"/>
      <c r="F35" s="47"/>
      <c r="G35" s="61">
        <f t="shared" si="1"/>
        <v>0</v>
      </c>
      <c r="H35" s="58">
        <f>HLOOKUP(A_Stammdaten!$B$9,$J$4:$P$54,ROW(B35)-3,FALSE)+IF(OR(B35=0,A_Stammdaten!$B$9&lt;B35),0,G35*1/20)</f>
        <v>0</v>
      </c>
      <c r="I35" s="58">
        <f>HLOOKUP(A_Stammdaten!$B$9,$J$4:$P$54,ROW(B35)-3,FALSE)</f>
        <v>0</v>
      </c>
      <c r="J35" s="58">
        <f t="shared" ref="J35:P44" si="4">IF(OR($G35=0,J$4&lt;$B35,$B35=0,20-(J$4-$B35)=0),0,$G35*(19-(J$4-$B35))/20)</f>
        <v>0</v>
      </c>
      <c r="K35" s="58">
        <f t="shared" si="4"/>
        <v>0</v>
      </c>
      <c r="L35" s="58">
        <f t="shared" si="4"/>
        <v>0</v>
      </c>
      <c r="M35" s="58">
        <f t="shared" si="4"/>
        <v>0</v>
      </c>
      <c r="N35" s="58">
        <f t="shared" si="4"/>
        <v>0</v>
      </c>
      <c r="O35" s="58">
        <f t="shared" si="4"/>
        <v>0</v>
      </c>
      <c r="P35" s="58">
        <f t="shared" si="4"/>
        <v>0</v>
      </c>
    </row>
    <row r="36" spans="1:16" x14ac:dyDescent="0.25">
      <c r="A36" s="45"/>
      <c r="B36" s="130"/>
      <c r="C36" s="46"/>
      <c r="D36" s="47"/>
      <c r="E36" s="47"/>
      <c r="F36" s="47"/>
      <c r="G36" s="61">
        <f t="shared" si="1"/>
        <v>0</v>
      </c>
      <c r="H36" s="58">
        <f>HLOOKUP(A_Stammdaten!$B$9,$J$4:$P$54,ROW(B36)-3,FALSE)+IF(OR(B36=0,A_Stammdaten!$B$9&lt;B36),0,G36*1/20)</f>
        <v>0</v>
      </c>
      <c r="I36" s="58">
        <f>HLOOKUP(A_Stammdaten!$B$9,$J$4:$P$54,ROW(B36)-3,FALSE)</f>
        <v>0</v>
      </c>
      <c r="J36" s="58">
        <f t="shared" si="4"/>
        <v>0</v>
      </c>
      <c r="K36" s="58">
        <f t="shared" si="4"/>
        <v>0</v>
      </c>
      <c r="L36" s="58">
        <f t="shared" si="4"/>
        <v>0</v>
      </c>
      <c r="M36" s="58">
        <f t="shared" si="4"/>
        <v>0</v>
      </c>
      <c r="N36" s="58">
        <f t="shared" si="4"/>
        <v>0</v>
      </c>
      <c r="O36" s="58">
        <f t="shared" si="4"/>
        <v>0</v>
      </c>
      <c r="P36" s="58">
        <f t="shared" si="4"/>
        <v>0</v>
      </c>
    </row>
    <row r="37" spans="1:16" x14ac:dyDescent="0.25">
      <c r="A37" s="45"/>
      <c r="B37" s="130"/>
      <c r="C37" s="46"/>
      <c r="D37" s="47"/>
      <c r="E37" s="47"/>
      <c r="F37" s="47"/>
      <c r="G37" s="61">
        <f t="shared" si="1"/>
        <v>0</v>
      </c>
      <c r="H37" s="58">
        <f>HLOOKUP(A_Stammdaten!$B$9,$J$4:$P$54,ROW(B37)-3,FALSE)+IF(OR(B37=0,A_Stammdaten!$B$9&lt;B37),0,G37*1/20)</f>
        <v>0</v>
      </c>
      <c r="I37" s="58">
        <f>HLOOKUP(A_Stammdaten!$B$9,$J$4:$P$54,ROW(B37)-3,FALSE)</f>
        <v>0</v>
      </c>
      <c r="J37" s="58">
        <f t="shared" si="4"/>
        <v>0</v>
      </c>
      <c r="K37" s="58">
        <f t="shared" si="4"/>
        <v>0</v>
      </c>
      <c r="L37" s="58">
        <f t="shared" si="4"/>
        <v>0</v>
      </c>
      <c r="M37" s="58">
        <f t="shared" si="4"/>
        <v>0</v>
      </c>
      <c r="N37" s="58">
        <f t="shared" si="4"/>
        <v>0</v>
      </c>
      <c r="O37" s="58">
        <f t="shared" si="4"/>
        <v>0</v>
      </c>
      <c r="P37" s="58">
        <f t="shared" si="4"/>
        <v>0</v>
      </c>
    </row>
    <row r="38" spans="1:16" x14ac:dyDescent="0.25">
      <c r="A38" s="45"/>
      <c r="B38" s="130"/>
      <c r="C38" s="46"/>
      <c r="D38" s="47"/>
      <c r="E38" s="47"/>
      <c r="F38" s="47"/>
      <c r="G38" s="61">
        <f t="shared" si="1"/>
        <v>0</v>
      </c>
      <c r="H38" s="58">
        <f>HLOOKUP(A_Stammdaten!$B$9,$J$4:$P$54,ROW(B38)-3,FALSE)+IF(OR(B38=0,A_Stammdaten!$B$9&lt;B38),0,G38*1/20)</f>
        <v>0</v>
      </c>
      <c r="I38" s="58">
        <f>HLOOKUP(A_Stammdaten!$B$9,$J$4:$P$54,ROW(B38)-3,FALSE)</f>
        <v>0</v>
      </c>
      <c r="J38" s="58">
        <f t="shared" si="4"/>
        <v>0</v>
      </c>
      <c r="K38" s="58">
        <f t="shared" si="4"/>
        <v>0</v>
      </c>
      <c r="L38" s="58">
        <f t="shared" si="4"/>
        <v>0</v>
      </c>
      <c r="M38" s="58">
        <f t="shared" si="4"/>
        <v>0</v>
      </c>
      <c r="N38" s="58">
        <f t="shared" si="4"/>
        <v>0</v>
      </c>
      <c r="O38" s="58">
        <f t="shared" si="4"/>
        <v>0</v>
      </c>
      <c r="P38" s="58">
        <f t="shared" si="4"/>
        <v>0</v>
      </c>
    </row>
    <row r="39" spans="1:16" x14ac:dyDescent="0.25">
      <c r="A39" s="45"/>
      <c r="B39" s="130"/>
      <c r="C39" s="46"/>
      <c r="D39" s="47"/>
      <c r="E39" s="47"/>
      <c r="F39" s="47"/>
      <c r="G39" s="61">
        <f t="shared" si="1"/>
        <v>0</v>
      </c>
      <c r="H39" s="58">
        <f>HLOOKUP(A_Stammdaten!$B$9,$J$4:$P$54,ROW(B39)-3,FALSE)+IF(OR(B39=0,A_Stammdaten!$B$9&lt;B39),0,G39*1/20)</f>
        <v>0</v>
      </c>
      <c r="I39" s="58">
        <f>HLOOKUP(A_Stammdaten!$B$9,$J$4:$P$54,ROW(B39)-3,FALSE)</f>
        <v>0</v>
      </c>
      <c r="J39" s="58">
        <f t="shared" si="4"/>
        <v>0</v>
      </c>
      <c r="K39" s="58">
        <f t="shared" si="4"/>
        <v>0</v>
      </c>
      <c r="L39" s="58">
        <f t="shared" si="4"/>
        <v>0</v>
      </c>
      <c r="M39" s="58">
        <f t="shared" si="4"/>
        <v>0</v>
      </c>
      <c r="N39" s="58">
        <f t="shared" si="4"/>
        <v>0</v>
      </c>
      <c r="O39" s="58">
        <f t="shared" si="4"/>
        <v>0</v>
      </c>
      <c r="P39" s="58">
        <f t="shared" si="4"/>
        <v>0</v>
      </c>
    </row>
    <row r="40" spans="1:16" x14ac:dyDescent="0.25">
      <c r="A40" s="45"/>
      <c r="B40" s="130"/>
      <c r="C40" s="46"/>
      <c r="D40" s="47"/>
      <c r="E40" s="47"/>
      <c r="F40" s="47"/>
      <c r="G40" s="61">
        <f t="shared" si="1"/>
        <v>0</v>
      </c>
      <c r="H40" s="58">
        <f>HLOOKUP(A_Stammdaten!$B$9,$J$4:$P$54,ROW(B40)-3,FALSE)+IF(OR(B40=0,A_Stammdaten!$B$9&lt;B40),0,G40*1/20)</f>
        <v>0</v>
      </c>
      <c r="I40" s="58">
        <f>HLOOKUP(A_Stammdaten!$B$9,$J$4:$P$54,ROW(B40)-3,FALSE)</f>
        <v>0</v>
      </c>
      <c r="J40" s="58">
        <f t="shared" si="4"/>
        <v>0</v>
      </c>
      <c r="K40" s="58">
        <f t="shared" si="4"/>
        <v>0</v>
      </c>
      <c r="L40" s="58">
        <f t="shared" si="4"/>
        <v>0</v>
      </c>
      <c r="M40" s="58">
        <f t="shared" si="4"/>
        <v>0</v>
      </c>
      <c r="N40" s="58">
        <f t="shared" si="4"/>
        <v>0</v>
      </c>
      <c r="O40" s="58">
        <f t="shared" si="4"/>
        <v>0</v>
      </c>
      <c r="P40" s="58">
        <f t="shared" si="4"/>
        <v>0</v>
      </c>
    </row>
    <row r="41" spans="1:16" x14ac:dyDescent="0.25">
      <c r="A41" s="45"/>
      <c r="B41" s="130"/>
      <c r="C41" s="46"/>
      <c r="D41" s="47"/>
      <c r="E41" s="47"/>
      <c r="F41" s="47"/>
      <c r="G41" s="61">
        <f t="shared" si="1"/>
        <v>0</v>
      </c>
      <c r="H41" s="58">
        <f>HLOOKUP(A_Stammdaten!$B$9,$J$4:$P$54,ROW(B41)-3,FALSE)+IF(OR(B41=0,A_Stammdaten!$B$9&lt;B41),0,G41*1/20)</f>
        <v>0</v>
      </c>
      <c r="I41" s="58">
        <f>HLOOKUP(A_Stammdaten!$B$9,$J$4:$P$54,ROW(B41)-3,FALSE)</f>
        <v>0</v>
      </c>
      <c r="J41" s="58">
        <f t="shared" si="4"/>
        <v>0</v>
      </c>
      <c r="K41" s="58">
        <f t="shared" si="4"/>
        <v>0</v>
      </c>
      <c r="L41" s="58">
        <f t="shared" si="4"/>
        <v>0</v>
      </c>
      <c r="M41" s="58">
        <f t="shared" si="4"/>
        <v>0</v>
      </c>
      <c r="N41" s="58">
        <f t="shared" si="4"/>
        <v>0</v>
      </c>
      <c r="O41" s="58">
        <f t="shared" si="4"/>
        <v>0</v>
      </c>
      <c r="P41" s="58">
        <f t="shared" si="4"/>
        <v>0</v>
      </c>
    </row>
    <row r="42" spans="1:16" x14ac:dyDescent="0.25">
      <c r="A42" s="45"/>
      <c r="B42" s="130"/>
      <c r="C42" s="46"/>
      <c r="D42" s="47"/>
      <c r="E42" s="47"/>
      <c r="F42" s="47"/>
      <c r="G42" s="61">
        <f t="shared" si="1"/>
        <v>0</v>
      </c>
      <c r="H42" s="58">
        <f>HLOOKUP(A_Stammdaten!$B$9,$J$4:$P$54,ROW(B42)-3,FALSE)+IF(OR(B42=0,A_Stammdaten!$B$9&lt;B42),0,G42*1/20)</f>
        <v>0</v>
      </c>
      <c r="I42" s="58">
        <f>HLOOKUP(A_Stammdaten!$B$9,$J$4:$P$54,ROW(B42)-3,FALSE)</f>
        <v>0</v>
      </c>
      <c r="J42" s="58">
        <f t="shared" si="4"/>
        <v>0</v>
      </c>
      <c r="K42" s="58">
        <f t="shared" si="4"/>
        <v>0</v>
      </c>
      <c r="L42" s="58">
        <f t="shared" si="4"/>
        <v>0</v>
      </c>
      <c r="M42" s="58">
        <f t="shared" si="4"/>
        <v>0</v>
      </c>
      <c r="N42" s="58">
        <f t="shared" si="4"/>
        <v>0</v>
      </c>
      <c r="O42" s="58">
        <f t="shared" si="4"/>
        <v>0</v>
      </c>
      <c r="P42" s="58">
        <f t="shared" si="4"/>
        <v>0</v>
      </c>
    </row>
    <row r="43" spans="1:16" x14ac:dyDescent="0.25">
      <c r="A43" s="45"/>
      <c r="B43" s="130"/>
      <c r="C43" s="46"/>
      <c r="D43" s="47"/>
      <c r="E43" s="47"/>
      <c r="F43" s="47"/>
      <c r="G43" s="61">
        <f t="shared" si="1"/>
        <v>0</v>
      </c>
      <c r="H43" s="58">
        <f>HLOOKUP(A_Stammdaten!$B$9,$J$4:$P$54,ROW(B43)-3,FALSE)+IF(OR(B43=0,A_Stammdaten!$B$9&lt;B43),0,G43*1/20)</f>
        <v>0</v>
      </c>
      <c r="I43" s="58">
        <f>HLOOKUP(A_Stammdaten!$B$9,$J$4:$P$54,ROW(B43)-3,FALSE)</f>
        <v>0</v>
      </c>
      <c r="J43" s="58">
        <f t="shared" si="4"/>
        <v>0</v>
      </c>
      <c r="K43" s="58">
        <f t="shared" si="4"/>
        <v>0</v>
      </c>
      <c r="L43" s="58">
        <f t="shared" si="4"/>
        <v>0</v>
      </c>
      <c r="M43" s="58">
        <f t="shared" si="4"/>
        <v>0</v>
      </c>
      <c r="N43" s="58">
        <f t="shared" si="4"/>
        <v>0</v>
      </c>
      <c r="O43" s="58">
        <f t="shared" si="4"/>
        <v>0</v>
      </c>
      <c r="P43" s="58">
        <f t="shared" si="4"/>
        <v>0</v>
      </c>
    </row>
    <row r="44" spans="1:16" x14ac:dyDescent="0.25">
      <c r="A44" s="45"/>
      <c r="B44" s="130"/>
      <c r="C44" s="46"/>
      <c r="D44" s="47"/>
      <c r="E44" s="47"/>
      <c r="F44" s="47"/>
      <c r="G44" s="61">
        <f t="shared" si="1"/>
        <v>0</v>
      </c>
      <c r="H44" s="58">
        <f>HLOOKUP(A_Stammdaten!$B$9,$J$4:$P$54,ROW(B44)-3,FALSE)+IF(OR(B44=0,A_Stammdaten!$B$9&lt;B44),0,G44*1/20)</f>
        <v>0</v>
      </c>
      <c r="I44" s="58">
        <f>HLOOKUP(A_Stammdaten!$B$9,$J$4:$P$54,ROW(B44)-3,FALSE)</f>
        <v>0</v>
      </c>
      <c r="J44" s="58">
        <f t="shared" si="4"/>
        <v>0</v>
      </c>
      <c r="K44" s="58">
        <f t="shared" si="4"/>
        <v>0</v>
      </c>
      <c r="L44" s="58">
        <f t="shared" si="4"/>
        <v>0</v>
      </c>
      <c r="M44" s="58">
        <f t="shared" si="4"/>
        <v>0</v>
      </c>
      <c r="N44" s="58">
        <f t="shared" si="4"/>
        <v>0</v>
      </c>
      <c r="O44" s="58">
        <f t="shared" si="4"/>
        <v>0</v>
      </c>
      <c r="P44" s="58">
        <f t="shared" si="4"/>
        <v>0</v>
      </c>
    </row>
    <row r="45" spans="1:16" x14ac:dyDescent="0.25">
      <c r="A45" s="45"/>
      <c r="B45" s="130"/>
      <c r="C45" s="46"/>
      <c r="D45" s="47"/>
      <c r="E45" s="47"/>
      <c r="F45" s="47"/>
      <c r="G45" s="61">
        <f t="shared" si="1"/>
        <v>0</v>
      </c>
      <c r="H45" s="58">
        <f>HLOOKUP(A_Stammdaten!$B$9,$J$4:$P$54,ROW(B45)-3,FALSE)+IF(OR(B45=0,A_Stammdaten!$B$9&lt;B45),0,G45*1/20)</f>
        <v>0</v>
      </c>
      <c r="I45" s="58">
        <f>HLOOKUP(A_Stammdaten!$B$9,$J$4:$P$54,ROW(B45)-3,FALSE)</f>
        <v>0</v>
      </c>
      <c r="J45" s="58">
        <f t="shared" ref="J45:P54" si="5">IF(OR($G45=0,J$4&lt;$B45,$B45=0,20-(J$4-$B45)=0),0,$G45*(19-(J$4-$B45))/20)</f>
        <v>0</v>
      </c>
      <c r="K45" s="58">
        <f t="shared" si="5"/>
        <v>0</v>
      </c>
      <c r="L45" s="58">
        <f t="shared" si="5"/>
        <v>0</v>
      </c>
      <c r="M45" s="58">
        <f t="shared" si="5"/>
        <v>0</v>
      </c>
      <c r="N45" s="58">
        <f t="shared" si="5"/>
        <v>0</v>
      </c>
      <c r="O45" s="58">
        <f t="shared" si="5"/>
        <v>0</v>
      </c>
      <c r="P45" s="58">
        <f t="shared" si="5"/>
        <v>0</v>
      </c>
    </row>
    <row r="46" spans="1:16" x14ac:dyDescent="0.25">
      <c r="A46" s="45"/>
      <c r="B46" s="130"/>
      <c r="C46" s="46"/>
      <c r="D46" s="47"/>
      <c r="E46" s="47"/>
      <c r="F46" s="47"/>
      <c r="G46" s="61">
        <f t="shared" si="1"/>
        <v>0</v>
      </c>
      <c r="H46" s="58">
        <f>HLOOKUP(A_Stammdaten!$B$9,$J$4:$P$54,ROW(B46)-3,FALSE)+IF(OR(B46=0,A_Stammdaten!$B$9&lt;B46),0,G46*1/20)</f>
        <v>0</v>
      </c>
      <c r="I46" s="58">
        <f>HLOOKUP(A_Stammdaten!$B$9,$J$4:$P$54,ROW(B46)-3,FALSE)</f>
        <v>0</v>
      </c>
      <c r="J46" s="58">
        <f t="shared" si="5"/>
        <v>0</v>
      </c>
      <c r="K46" s="58">
        <f t="shared" si="5"/>
        <v>0</v>
      </c>
      <c r="L46" s="58">
        <f t="shared" si="5"/>
        <v>0</v>
      </c>
      <c r="M46" s="58">
        <f t="shared" si="5"/>
        <v>0</v>
      </c>
      <c r="N46" s="58">
        <f t="shared" si="5"/>
        <v>0</v>
      </c>
      <c r="O46" s="58">
        <f t="shared" si="5"/>
        <v>0</v>
      </c>
      <c r="P46" s="58">
        <f t="shared" si="5"/>
        <v>0</v>
      </c>
    </row>
    <row r="47" spans="1:16" x14ac:dyDescent="0.25">
      <c r="A47" s="45"/>
      <c r="B47" s="130"/>
      <c r="C47" s="46"/>
      <c r="D47" s="47"/>
      <c r="E47" s="47"/>
      <c r="F47" s="47"/>
      <c r="G47" s="61">
        <f t="shared" si="1"/>
        <v>0</v>
      </c>
      <c r="H47" s="58">
        <f>HLOOKUP(A_Stammdaten!$B$9,$J$4:$P$54,ROW(B47)-3,FALSE)+IF(OR(B47=0,A_Stammdaten!$B$9&lt;B47),0,G47*1/20)</f>
        <v>0</v>
      </c>
      <c r="I47" s="58">
        <f>HLOOKUP(A_Stammdaten!$B$9,$J$4:$P$54,ROW(B47)-3,FALSE)</f>
        <v>0</v>
      </c>
      <c r="J47" s="58">
        <f t="shared" si="5"/>
        <v>0</v>
      </c>
      <c r="K47" s="58">
        <f t="shared" si="5"/>
        <v>0</v>
      </c>
      <c r="L47" s="58">
        <f t="shared" si="5"/>
        <v>0</v>
      </c>
      <c r="M47" s="58">
        <f t="shared" si="5"/>
        <v>0</v>
      </c>
      <c r="N47" s="58">
        <f t="shared" si="5"/>
        <v>0</v>
      </c>
      <c r="O47" s="58">
        <f t="shared" si="5"/>
        <v>0</v>
      </c>
      <c r="P47" s="58">
        <f t="shared" si="5"/>
        <v>0</v>
      </c>
    </row>
    <row r="48" spans="1:16" x14ac:dyDescent="0.25">
      <c r="A48" s="45"/>
      <c r="B48" s="130"/>
      <c r="C48" s="46"/>
      <c r="D48" s="47"/>
      <c r="E48" s="47"/>
      <c r="F48" s="47"/>
      <c r="G48" s="61">
        <f t="shared" si="1"/>
        <v>0</v>
      </c>
      <c r="H48" s="58">
        <f>HLOOKUP(A_Stammdaten!$B$9,$J$4:$P$54,ROW(B48)-3,FALSE)+IF(OR(B48=0,A_Stammdaten!$B$9&lt;B48),0,G48*1/20)</f>
        <v>0</v>
      </c>
      <c r="I48" s="58">
        <f>HLOOKUP(A_Stammdaten!$B$9,$J$4:$P$54,ROW(B48)-3,FALSE)</f>
        <v>0</v>
      </c>
      <c r="J48" s="58">
        <f t="shared" si="5"/>
        <v>0</v>
      </c>
      <c r="K48" s="58">
        <f t="shared" si="5"/>
        <v>0</v>
      </c>
      <c r="L48" s="58">
        <f t="shared" si="5"/>
        <v>0</v>
      </c>
      <c r="M48" s="58">
        <f t="shared" si="5"/>
        <v>0</v>
      </c>
      <c r="N48" s="58">
        <f t="shared" si="5"/>
        <v>0</v>
      </c>
      <c r="O48" s="58">
        <f t="shared" si="5"/>
        <v>0</v>
      </c>
      <c r="P48" s="58">
        <f t="shared" si="5"/>
        <v>0</v>
      </c>
    </row>
    <row r="49" spans="1:16" x14ac:dyDescent="0.25">
      <c r="A49" s="45"/>
      <c r="B49" s="130"/>
      <c r="C49" s="46"/>
      <c r="D49" s="47"/>
      <c r="E49" s="47"/>
      <c r="F49" s="47"/>
      <c r="G49" s="61">
        <f t="shared" si="1"/>
        <v>0</v>
      </c>
      <c r="H49" s="58">
        <f>HLOOKUP(A_Stammdaten!$B$9,$J$4:$P$54,ROW(B49)-3,FALSE)+IF(OR(B49=0,A_Stammdaten!$B$9&lt;B49),0,G49*1/20)</f>
        <v>0</v>
      </c>
      <c r="I49" s="58">
        <f>HLOOKUP(A_Stammdaten!$B$9,$J$4:$P$54,ROW(B49)-3,FALSE)</f>
        <v>0</v>
      </c>
      <c r="J49" s="58">
        <f t="shared" si="5"/>
        <v>0</v>
      </c>
      <c r="K49" s="58">
        <f t="shared" si="5"/>
        <v>0</v>
      </c>
      <c r="L49" s="58">
        <f t="shared" si="5"/>
        <v>0</v>
      </c>
      <c r="M49" s="58">
        <f t="shared" si="5"/>
        <v>0</v>
      </c>
      <c r="N49" s="58">
        <f t="shared" si="5"/>
        <v>0</v>
      </c>
      <c r="O49" s="58">
        <f t="shared" si="5"/>
        <v>0</v>
      </c>
      <c r="P49" s="58">
        <f t="shared" si="5"/>
        <v>0</v>
      </c>
    </row>
    <row r="50" spans="1:16" x14ac:dyDescent="0.25">
      <c r="A50" s="45"/>
      <c r="B50" s="130"/>
      <c r="C50" s="46"/>
      <c r="D50" s="47"/>
      <c r="E50" s="47"/>
      <c r="F50" s="47"/>
      <c r="G50" s="61">
        <f t="shared" si="1"/>
        <v>0</v>
      </c>
      <c r="H50" s="58">
        <f>HLOOKUP(A_Stammdaten!$B$9,$J$4:$P$54,ROW(B50)-3,FALSE)+IF(OR(B50=0,A_Stammdaten!$B$9&lt;B50),0,G50*1/20)</f>
        <v>0</v>
      </c>
      <c r="I50" s="58">
        <f>HLOOKUP(A_Stammdaten!$B$9,$J$4:$P$54,ROW(B50)-3,FALSE)</f>
        <v>0</v>
      </c>
      <c r="J50" s="58">
        <f t="shared" si="5"/>
        <v>0</v>
      </c>
      <c r="K50" s="58">
        <f t="shared" si="5"/>
        <v>0</v>
      </c>
      <c r="L50" s="58">
        <f t="shared" si="5"/>
        <v>0</v>
      </c>
      <c r="M50" s="58">
        <f t="shared" si="5"/>
        <v>0</v>
      </c>
      <c r="N50" s="58">
        <f t="shared" si="5"/>
        <v>0</v>
      </c>
      <c r="O50" s="58">
        <f t="shared" si="5"/>
        <v>0</v>
      </c>
      <c r="P50" s="58">
        <f t="shared" si="5"/>
        <v>0</v>
      </c>
    </row>
    <row r="51" spans="1:16" x14ac:dyDescent="0.25">
      <c r="A51" s="45"/>
      <c r="B51" s="130"/>
      <c r="C51" s="46"/>
      <c r="D51" s="47"/>
      <c r="E51" s="47"/>
      <c r="F51" s="47"/>
      <c r="G51" s="61">
        <f t="shared" si="1"/>
        <v>0</v>
      </c>
      <c r="H51" s="58">
        <f>HLOOKUP(A_Stammdaten!$B$9,$J$4:$P$54,ROW(B51)-3,FALSE)+IF(OR(B51=0,A_Stammdaten!$B$9&lt;B51),0,G51*1/20)</f>
        <v>0</v>
      </c>
      <c r="I51" s="58">
        <f>HLOOKUP(A_Stammdaten!$B$9,$J$4:$P$54,ROW(B51)-3,FALSE)</f>
        <v>0</v>
      </c>
      <c r="J51" s="58">
        <f t="shared" si="5"/>
        <v>0</v>
      </c>
      <c r="K51" s="58">
        <f t="shared" si="5"/>
        <v>0</v>
      </c>
      <c r="L51" s="58">
        <f t="shared" si="5"/>
        <v>0</v>
      </c>
      <c r="M51" s="58">
        <f t="shared" si="5"/>
        <v>0</v>
      </c>
      <c r="N51" s="58">
        <f t="shared" si="5"/>
        <v>0</v>
      </c>
      <c r="O51" s="58">
        <f t="shared" si="5"/>
        <v>0</v>
      </c>
      <c r="P51" s="58">
        <f t="shared" si="5"/>
        <v>0</v>
      </c>
    </row>
    <row r="52" spans="1:16" x14ac:dyDescent="0.25">
      <c r="A52" s="45"/>
      <c r="B52" s="130"/>
      <c r="C52" s="46"/>
      <c r="D52" s="47"/>
      <c r="E52" s="47"/>
      <c r="F52" s="47"/>
      <c r="G52" s="61">
        <f t="shared" si="1"/>
        <v>0</v>
      </c>
      <c r="H52" s="58">
        <f>HLOOKUP(A_Stammdaten!$B$9,$J$4:$P$54,ROW(B52)-3,FALSE)+IF(OR(B52=0,A_Stammdaten!$B$9&lt;B52),0,G52*1/20)</f>
        <v>0</v>
      </c>
      <c r="I52" s="58">
        <f>HLOOKUP(A_Stammdaten!$B$9,$J$4:$P$54,ROW(B52)-3,FALSE)</f>
        <v>0</v>
      </c>
      <c r="J52" s="58">
        <f t="shared" si="5"/>
        <v>0</v>
      </c>
      <c r="K52" s="58">
        <f t="shared" si="5"/>
        <v>0</v>
      </c>
      <c r="L52" s="58">
        <f t="shared" si="5"/>
        <v>0</v>
      </c>
      <c r="M52" s="58">
        <f t="shared" si="5"/>
        <v>0</v>
      </c>
      <c r="N52" s="58">
        <f t="shared" si="5"/>
        <v>0</v>
      </c>
      <c r="O52" s="58">
        <f t="shared" si="5"/>
        <v>0</v>
      </c>
      <c r="P52" s="58">
        <f t="shared" si="5"/>
        <v>0</v>
      </c>
    </row>
    <row r="53" spans="1:16" x14ac:dyDescent="0.25">
      <c r="A53" s="45"/>
      <c r="B53" s="130"/>
      <c r="C53" s="46"/>
      <c r="D53" s="47"/>
      <c r="E53" s="47"/>
      <c r="F53" s="47"/>
      <c r="G53" s="61">
        <f t="shared" si="1"/>
        <v>0</v>
      </c>
      <c r="H53" s="58">
        <f>HLOOKUP(A_Stammdaten!$B$9,$J$4:$P$54,ROW(B53)-3,FALSE)+IF(OR(B53=0,A_Stammdaten!$B$9&lt;B53),0,G53*1/20)</f>
        <v>0</v>
      </c>
      <c r="I53" s="58">
        <f>HLOOKUP(A_Stammdaten!$B$9,$J$4:$P$54,ROW(B53)-3,FALSE)</f>
        <v>0</v>
      </c>
      <c r="J53" s="58">
        <f t="shared" si="5"/>
        <v>0</v>
      </c>
      <c r="K53" s="58">
        <f t="shared" si="5"/>
        <v>0</v>
      </c>
      <c r="L53" s="58">
        <f t="shared" si="5"/>
        <v>0</v>
      </c>
      <c r="M53" s="58">
        <f t="shared" si="5"/>
        <v>0</v>
      </c>
      <c r="N53" s="58">
        <f t="shared" si="5"/>
        <v>0</v>
      </c>
      <c r="O53" s="58">
        <f t="shared" si="5"/>
        <v>0</v>
      </c>
      <c r="P53" s="58">
        <f t="shared" si="5"/>
        <v>0</v>
      </c>
    </row>
    <row r="54" spans="1:16" x14ac:dyDescent="0.25">
      <c r="A54" s="45"/>
      <c r="B54" s="130"/>
      <c r="C54" s="46"/>
      <c r="D54" s="47"/>
      <c r="E54" s="47"/>
      <c r="F54" s="47"/>
      <c r="G54" s="61">
        <f t="shared" si="1"/>
        <v>0</v>
      </c>
      <c r="H54" s="58">
        <f>HLOOKUP(A_Stammdaten!$B$9,$J$4:$P$54,ROW(B54)-3,FALSE)+IF(OR(B54=0,A_Stammdaten!$B$9&lt;B54),0,G54*1/20)</f>
        <v>0</v>
      </c>
      <c r="I54" s="58">
        <f>HLOOKUP(A_Stammdaten!$B$9,$J$4:$P$54,ROW(B54)-3,FALSE)</f>
        <v>0</v>
      </c>
      <c r="J54" s="58">
        <f t="shared" si="5"/>
        <v>0</v>
      </c>
      <c r="K54" s="58">
        <f t="shared" si="5"/>
        <v>0</v>
      </c>
      <c r="L54" s="58">
        <f t="shared" si="5"/>
        <v>0</v>
      </c>
      <c r="M54" s="58">
        <f t="shared" si="5"/>
        <v>0</v>
      </c>
      <c r="N54" s="58">
        <f t="shared" si="5"/>
        <v>0</v>
      </c>
      <c r="O54" s="58">
        <f t="shared" si="5"/>
        <v>0</v>
      </c>
      <c r="P54" s="58">
        <f t="shared" si="5"/>
        <v>0</v>
      </c>
    </row>
  </sheetData>
  <sheetProtection algorithmName="SHA-512" hashValue="jdQBbuxZzqV45K1SY4VdDB/7Rzbx4SHmOXHzSfaeAIbc7VVq/qUVfGMyN61LRW4U1H2Jt//DiGcA2VPP1NWfgw==" saltValue="NsOHMw/ANZMblZqFPqH3fg==" spinCount="100000" sheet="1" objects="1" scenarios="1" autoFilter="0"/>
  <autoFilter ref="A4:P4"/>
  <mergeCells count="1">
    <mergeCell ref="H3:I3"/>
  </mergeCells>
  <conditionalFormatting sqref="B5:B54">
    <cfRule type="cellIs" dxfId="9" priority="1" operator="equal">
      <formula>0</formula>
    </cfRule>
    <cfRule type="cellIs" dxfId="8" priority="2" operator="lessThan">
      <formula>2017</formula>
    </cfRule>
  </conditionalFormatting>
  <pageMargins left="0.78740157480314965" right="0.78740157480314965" top="0.98425196850393704" bottom="0.98425196850393704" header="0.51181102362204722" footer="0.51181102362204722"/>
  <pageSetup paperSize="9" scale="56" fitToHeight="0" orientation="landscape" r:id="rId1"/>
  <headerFooter alignWithMargins="0">
    <oddFooter>&amp;C&amp;P</oddFooter>
  </headerFooter>
  <rowBreaks count="1" manualBreakCount="1">
    <brk id="40" max="15"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Listen!$L$2:$L$4</xm:f>
          </x14:formula1>
          <xm:sqref>C5:C54</xm:sqref>
        </x14:dataValidation>
        <x14:dataValidation type="list" errorStyle="warning" allowBlank="1">
          <x14:formula1>
            <xm:f>Listen!$I$2:$I$8</xm:f>
          </x14:formula1>
          <xm:sqref>B5:B54</xm:sqref>
        </x14:dataValidation>
        <x14:dataValidation type="list" allowBlank="1" showErrorMessage="1">
          <x14:formula1>
            <xm:f>A_Stammdaten!$A$34:$A$38</xm:f>
          </x14:formula1>
          <xm:sqref>A5:A54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3">
    <tabColor rgb="FFFFFFCC"/>
    <pageSetUpPr fitToPage="1"/>
  </sheetPr>
  <dimension ref="A1:X104"/>
  <sheetViews>
    <sheetView showGridLines="0" showZeros="0" zoomScaleNormal="100" workbookViewId="0">
      <pane ySplit="4" topLeftCell="A5" activePane="bottomLeft" state="frozen"/>
      <selection pane="bottomLeft" activeCell="D12" sqref="D12"/>
    </sheetView>
  </sheetViews>
  <sheetFormatPr baseColWidth="10" defaultRowHeight="15" x14ac:dyDescent="0.25"/>
  <cols>
    <col min="1" max="1" width="8" style="6" customWidth="1"/>
    <col min="2" max="2" width="44.5703125" style="6" customWidth="1"/>
    <col min="3" max="3" width="30.85546875" style="6" customWidth="1"/>
    <col min="4" max="4" width="14.7109375" style="16" customWidth="1"/>
    <col min="5" max="12" width="17.28515625" style="6" customWidth="1"/>
    <col min="13" max="23" width="11.42578125" style="6"/>
    <col min="24" max="24" width="0" style="6" hidden="1" customWidth="1"/>
    <col min="25" max="16384" width="11.42578125" style="6"/>
  </cols>
  <sheetData>
    <row r="1" spans="1:24" ht="24.95" customHeight="1" x14ac:dyDescent="0.25">
      <c r="A1" s="70" t="s">
        <v>223</v>
      </c>
      <c r="D1" s="6"/>
    </row>
    <row r="2" spans="1:24" ht="20.100000000000001" customHeight="1" x14ac:dyDescent="0.25">
      <c r="A2" s="69">
        <f>COLUMN()</f>
        <v>1</v>
      </c>
      <c r="B2" s="69">
        <f>COLUMN()</f>
        <v>2</v>
      </c>
      <c r="C2" s="69">
        <f>COLUMN()</f>
        <v>3</v>
      </c>
      <c r="D2" s="69">
        <f>COLUMN()</f>
        <v>4</v>
      </c>
      <c r="E2" s="69">
        <f>COLUMN()</f>
        <v>5</v>
      </c>
      <c r="F2" s="69">
        <f>COLUMN()</f>
        <v>6</v>
      </c>
      <c r="G2" s="69">
        <f>COLUMN()</f>
        <v>7</v>
      </c>
      <c r="H2" s="69">
        <f>COLUMN()</f>
        <v>8</v>
      </c>
      <c r="I2" s="69">
        <f>COLUMN()</f>
        <v>9</v>
      </c>
      <c r="J2" s="69">
        <f>COLUMN()</f>
        <v>10</v>
      </c>
      <c r="K2" s="69">
        <f>COLUMN()</f>
        <v>11</v>
      </c>
      <c r="L2" s="69">
        <f>COLUMN()</f>
        <v>12</v>
      </c>
    </row>
    <row r="3" spans="1:24" ht="20.100000000000001" customHeight="1" x14ac:dyDescent="0.25">
      <c r="A3" s="26"/>
      <c r="B3" s="26" t="s">
        <v>23</v>
      </c>
      <c r="C3" s="27"/>
      <c r="D3" s="28"/>
      <c r="E3" s="26" t="s">
        <v>50</v>
      </c>
      <c r="F3" s="27"/>
      <c r="G3" s="27"/>
      <c r="H3" s="27"/>
      <c r="I3" s="27"/>
      <c r="J3" s="27"/>
      <c r="K3" s="27"/>
      <c r="L3" s="28"/>
    </row>
    <row r="4" spans="1:24" ht="84.95" customHeight="1" x14ac:dyDescent="0.25">
      <c r="A4" s="35" t="s">
        <v>55</v>
      </c>
      <c r="B4" s="35" t="s">
        <v>25</v>
      </c>
      <c r="C4" s="35" t="s">
        <v>3</v>
      </c>
      <c r="D4" s="37" t="s">
        <v>33</v>
      </c>
      <c r="E4" s="37" t="s">
        <v>224</v>
      </c>
      <c r="F4" s="37" t="s">
        <v>10</v>
      </c>
      <c r="G4" s="37" t="s">
        <v>4</v>
      </c>
      <c r="H4" s="37" t="str">
        <f>"(Erwartete) historische AK/HK zum Stand 31.12."&amp;A_Stammdaten!B9</f>
        <v>(Erwartete) historische AK/HK zum Stand 31.12.2024</v>
      </c>
      <c r="I4" s="37" t="s">
        <v>28</v>
      </c>
      <c r="J4" s="37" t="str">
        <f>"handelsrechtlicher Wertansatz zum 01.01."&amp;A_Stammdaten!B9</f>
        <v>handelsrechtlicher Wertansatz zum 01.01.2024</v>
      </c>
      <c r="K4" s="37" t="str">
        <f>"Abschreibung "&amp;A_Stammdaten!B9</f>
        <v>Abschreibung 2024</v>
      </c>
      <c r="L4" s="37" t="str">
        <f>"handelsrechtlicher Wertansatz zum 31.12."&amp;A_Stammdaten!B9</f>
        <v>handelsrechtlicher Wertansatz zum 31.12.2024</v>
      </c>
    </row>
    <row r="5" spans="1:24" x14ac:dyDescent="0.25">
      <c r="A5" s="48"/>
      <c r="B5" s="48"/>
      <c r="C5" s="45"/>
      <c r="D5" s="49"/>
      <c r="E5" s="47"/>
      <c r="F5" s="47"/>
      <c r="G5" s="47"/>
      <c r="H5" s="62">
        <f>SUM(E5,F5)-G5</f>
        <v>0</v>
      </c>
      <c r="I5" s="47"/>
      <c r="J5" s="47"/>
      <c r="K5" s="89">
        <f t="shared" ref="K5" si="0">IF(I5=0,0,H5/I5)</f>
        <v>0</v>
      </c>
      <c r="L5" s="89">
        <f t="shared" ref="L5" si="1">J5-K5</f>
        <v>0</v>
      </c>
      <c r="X5" s="10" t="str">
        <f t="shared" ref="X5:X36" si="2">IF(B5="geleistete Anzahlungen und Anlagen im Bau des Sachanlagevermögens","Zeitreihe_2","Zeitreihe_1")</f>
        <v>Zeitreihe_1</v>
      </c>
    </row>
    <row r="6" spans="1:24" x14ac:dyDescent="0.25">
      <c r="A6" s="45"/>
      <c r="B6" s="48"/>
      <c r="C6" s="45"/>
      <c r="D6" s="49"/>
      <c r="E6" s="47"/>
      <c r="F6" s="47"/>
      <c r="G6" s="47"/>
      <c r="H6" s="62">
        <f t="shared" ref="H6:H69" si="3">SUM(E6,F6)-G6</f>
        <v>0</v>
      </c>
      <c r="I6" s="47"/>
      <c r="J6" s="47"/>
      <c r="K6" s="89">
        <f t="shared" ref="K6:K69" si="4">IF(I6=0,0,H6/I6)</f>
        <v>0</v>
      </c>
      <c r="L6" s="89">
        <f t="shared" ref="L6:L69" si="5">J6-K6</f>
        <v>0</v>
      </c>
      <c r="X6" s="10" t="str">
        <f t="shared" si="2"/>
        <v>Zeitreihe_1</v>
      </c>
    </row>
    <row r="7" spans="1:24" x14ac:dyDescent="0.25">
      <c r="A7" s="45"/>
      <c r="B7" s="48"/>
      <c r="C7" s="45"/>
      <c r="D7" s="49"/>
      <c r="E7" s="47"/>
      <c r="F7" s="47"/>
      <c r="G7" s="47"/>
      <c r="H7" s="62">
        <f t="shared" si="3"/>
        <v>0</v>
      </c>
      <c r="I7" s="47"/>
      <c r="J7" s="47"/>
      <c r="K7" s="89">
        <f t="shared" si="4"/>
        <v>0</v>
      </c>
      <c r="L7" s="89">
        <f t="shared" si="5"/>
        <v>0</v>
      </c>
      <c r="X7" s="10" t="str">
        <f t="shared" si="2"/>
        <v>Zeitreihe_1</v>
      </c>
    </row>
    <row r="8" spans="1:24" x14ac:dyDescent="0.25">
      <c r="A8" s="45"/>
      <c r="B8" s="45"/>
      <c r="C8" s="45"/>
      <c r="D8" s="49"/>
      <c r="E8" s="47"/>
      <c r="F8" s="47"/>
      <c r="G8" s="47"/>
      <c r="H8" s="62">
        <f t="shared" si="3"/>
        <v>0</v>
      </c>
      <c r="I8" s="47"/>
      <c r="J8" s="47"/>
      <c r="K8" s="89">
        <f t="shared" si="4"/>
        <v>0</v>
      </c>
      <c r="L8" s="89">
        <f t="shared" si="5"/>
        <v>0</v>
      </c>
      <c r="X8" s="10" t="str">
        <f t="shared" si="2"/>
        <v>Zeitreihe_1</v>
      </c>
    </row>
    <row r="9" spans="1:24" x14ac:dyDescent="0.25">
      <c r="A9" s="48"/>
      <c r="B9" s="45"/>
      <c r="C9" s="45"/>
      <c r="D9" s="49"/>
      <c r="E9" s="47"/>
      <c r="F9" s="47"/>
      <c r="G9" s="47"/>
      <c r="H9" s="62">
        <f t="shared" si="3"/>
        <v>0</v>
      </c>
      <c r="I9" s="47"/>
      <c r="J9" s="47"/>
      <c r="K9" s="89">
        <f t="shared" si="4"/>
        <v>0</v>
      </c>
      <c r="L9" s="89">
        <f t="shared" si="5"/>
        <v>0</v>
      </c>
      <c r="X9" s="10" t="str">
        <f t="shared" si="2"/>
        <v>Zeitreihe_1</v>
      </c>
    </row>
    <row r="10" spans="1:24" x14ac:dyDescent="0.25">
      <c r="A10" s="48"/>
      <c r="B10" s="45"/>
      <c r="C10" s="45"/>
      <c r="D10" s="49"/>
      <c r="E10" s="47"/>
      <c r="F10" s="47"/>
      <c r="G10" s="47"/>
      <c r="H10" s="62">
        <f t="shared" si="3"/>
        <v>0</v>
      </c>
      <c r="I10" s="47"/>
      <c r="J10" s="47"/>
      <c r="K10" s="89">
        <f t="shared" si="4"/>
        <v>0</v>
      </c>
      <c r="L10" s="89">
        <f t="shared" si="5"/>
        <v>0</v>
      </c>
      <c r="X10" s="10" t="str">
        <f t="shared" si="2"/>
        <v>Zeitreihe_1</v>
      </c>
    </row>
    <row r="11" spans="1:24" x14ac:dyDescent="0.25">
      <c r="A11" s="48"/>
      <c r="B11" s="45"/>
      <c r="C11" s="45"/>
      <c r="D11" s="49"/>
      <c r="E11" s="47"/>
      <c r="F11" s="47"/>
      <c r="G11" s="47"/>
      <c r="H11" s="62">
        <f t="shared" si="3"/>
        <v>0</v>
      </c>
      <c r="I11" s="47"/>
      <c r="J11" s="47"/>
      <c r="K11" s="89"/>
      <c r="L11" s="89">
        <f t="shared" si="5"/>
        <v>0</v>
      </c>
      <c r="X11" s="10" t="str">
        <f t="shared" si="2"/>
        <v>Zeitreihe_1</v>
      </c>
    </row>
    <row r="12" spans="1:24" x14ac:dyDescent="0.25">
      <c r="A12" s="48"/>
      <c r="B12" s="45"/>
      <c r="C12" s="45"/>
      <c r="D12" s="49"/>
      <c r="E12" s="47"/>
      <c r="F12" s="47"/>
      <c r="G12" s="47"/>
      <c r="H12" s="62">
        <f t="shared" si="3"/>
        <v>0</v>
      </c>
      <c r="I12" s="47"/>
      <c r="J12" s="47"/>
      <c r="K12" s="89">
        <f t="shared" si="4"/>
        <v>0</v>
      </c>
      <c r="L12" s="89">
        <f t="shared" si="5"/>
        <v>0</v>
      </c>
      <c r="X12" s="10" t="str">
        <f t="shared" si="2"/>
        <v>Zeitreihe_1</v>
      </c>
    </row>
    <row r="13" spans="1:24" x14ac:dyDescent="0.25">
      <c r="A13" s="45"/>
      <c r="B13" s="45"/>
      <c r="C13" s="45"/>
      <c r="D13" s="49"/>
      <c r="E13" s="47"/>
      <c r="F13" s="47"/>
      <c r="G13" s="47"/>
      <c r="H13" s="62">
        <f t="shared" si="3"/>
        <v>0</v>
      </c>
      <c r="I13" s="47"/>
      <c r="J13" s="47"/>
      <c r="K13" s="89">
        <f t="shared" si="4"/>
        <v>0</v>
      </c>
      <c r="L13" s="89">
        <f t="shared" si="5"/>
        <v>0</v>
      </c>
      <c r="X13" s="10" t="str">
        <f t="shared" si="2"/>
        <v>Zeitreihe_1</v>
      </c>
    </row>
    <row r="14" spans="1:24" x14ac:dyDescent="0.25">
      <c r="A14" s="45"/>
      <c r="B14" s="45"/>
      <c r="C14" s="45"/>
      <c r="D14" s="49"/>
      <c r="E14" s="47"/>
      <c r="F14" s="47"/>
      <c r="G14" s="47"/>
      <c r="H14" s="62">
        <f t="shared" si="3"/>
        <v>0</v>
      </c>
      <c r="I14" s="47"/>
      <c r="J14" s="47"/>
      <c r="K14" s="89">
        <f t="shared" si="4"/>
        <v>0</v>
      </c>
      <c r="L14" s="89">
        <f t="shared" si="5"/>
        <v>0</v>
      </c>
      <c r="X14" s="10" t="str">
        <f t="shared" si="2"/>
        <v>Zeitreihe_1</v>
      </c>
    </row>
    <row r="15" spans="1:24" x14ac:dyDescent="0.25">
      <c r="A15" s="45"/>
      <c r="B15" s="45"/>
      <c r="C15" s="45"/>
      <c r="D15" s="49"/>
      <c r="E15" s="47"/>
      <c r="F15" s="47"/>
      <c r="G15" s="47"/>
      <c r="H15" s="62">
        <f t="shared" si="3"/>
        <v>0</v>
      </c>
      <c r="I15" s="47"/>
      <c r="J15" s="47"/>
      <c r="K15" s="89">
        <f t="shared" si="4"/>
        <v>0</v>
      </c>
      <c r="L15" s="89">
        <f t="shared" si="5"/>
        <v>0</v>
      </c>
      <c r="X15" s="10" t="str">
        <f t="shared" si="2"/>
        <v>Zeitreihe_1</v>
      </c>
    </row>
    <row r="16" spans="1:24" x14ac:dyDescent="0.25">
      <c r="A16" s="45"/>
      <c r="B16" s="45"/>
      <c r="C16" s="45"/>
      <c r="D16" s="49"/>
      <c r="E16" s="47"/>
      <c r="F16" s="47"/>
      <c r="G16" s="47"/>
      <c r="H16" s="62">
        <f t="shared" si="3"/>
        <v>0</v>
      </c>
      <c r="I16" s="47"/>
      <c r="J16" s="47"/>
      <c r="K16" s="89">
        <f t="shared" si="4"/>
        <v>0</v>
      </c>
      <c r="L16" s="89">
        <f t="shared" si="5"/>
        <v>0</v>
      </c>
      <c r="X16" s="10" t="str">
        <f t="shared" si="2"/>
        <v>Zeitreihe_1</v>
      </c>
    </row>
    <row r="17" spans="1:24" x14ac:dyDescent="0.25">
      <c r="A17" s="45"/>
      <c r="B17" s="45"/>
      <c r="C17" s="45"/>
      <c r="D17" s="49"/>
      <c r="E17" s="47"/>
      <c r="F17" s="47"/>
      <c r="G17" s="47"/>
      <c r="H17" s="62">
        <f t="shared" si="3"/>
        <v>0</v>
      </c>
      <c r="I17" s="47"/>
      <c r="J17" s="47"/>
      <c r="K17" s="89">
        <f t="shared" si="4"/>
        <v>0</v>
      </c>
      <c r="L17" s="89">
        <f t="shared" si="5"/>
        <v>0</v>
      </c>
      <c r="X17" s="10" t="str">
        <f t="shared" si="2"/>
        <v>Zeitreihe_1</v>
      </c>
    </row>
    <row r="18" spans="1:24" x14ac:dyDescent="0.25">
      <c r="A18" s="45"/>
      <c r="B18" s="45"/>
      <c r="C18" s="48"/>
      <c r="D18" s="49"/>
      <c r="E18" s="47"/>
      <c r="F18" s="47"/>
      <c r="G18" s="47"/>
      <c r="H18" s="62">
        <f t="shared" si="3"/>
        <v>0</v>
      </c>
      <c r="I18" s="47"/>
      <c r="J18" s="47"/>
      <c r="K18" s="89">
        <f t="shared" si="4"/>
        <v>0</v>
      </c>
      <c r="L18" s="89">
        <f t="shared" si="5"/>
        <v>0</v>
      </c>
      <c r="X18" s="10" t="str">
        <f t="shared" si="2"/>
        <v>Zeitreihe_1</v>
      </c>
    </row>
    <row r="19" spans="1:24" x14ac:dyDescent="0.25">
      <c r="A19" s="45"/>
      <c r="B19" s="45"/>
      <c r="C19" s="45"/>
      <c r="D19" s="49"/>
      <c r="E19" s="47"/>
      <c r="F19" s="47"/>
      <c r="G19" s="47"/>
      <c r="H19" s="62">
        <f t="shared" si="3"/>
        <v>0</v>
      </c>
      <c r="I19" s="47"/>
      <c r="J19" s="47"/>
      <c r="K19" s="89">
        <f t="shared" si="4"/>
        <v>0</v>
      </c>
      <c r="L19" s="89">
        <f t="shared" si="5"/>
        <v>0</v>
      </c>
      <c r="X19" s="10" t="str">
        <f t="shared" si="2"/>
        <v>Zeitreihe_1</v>
      </c>
    </row>
    <row r="20" spans="1:24" x14ac:dyDescent="0.25">
      <c r="A20" s="45"/>
      <c r="B20" s="45"/>
      <c r="C20" s="45"/>
      <c r="D20" s="49"/>
      <c r="E20" s="47"/>
      <c r="F20" s="47"/>
      <c r="G20" s="47"/>
      <c r="H20" s="62">
        <f t="shared" si="3"/>
        <v>0</v>
      </c>
      <c r="I20" s="47"/>
      <c r="J20" s="47"/>
      <c r="K20" s="89">
        <f t="shared" si="4"/>
        <v>0</v>
      </c>
      <c r="L20" s="89">
        <f t="shared" si="5"/>
        <v>0</v>
      </c>
      <c r="X20" s="10" t="str">
        <f t="shared" si="2"/>
        <v>Zeitreihe_1</v>
      </c>
    </row>
    <row r="21" spans="1:24" x14ac:dyDescent="0.25">
      <c r="A21" s="45"/>
      <c r="B21" s="45"/>
      <c r="C21" s="45"/>
      <c r="D21" s="49"/>
      <c r="E21" s="47"/>
      <c r="F21" s="47"/>
      <c r="G21" s="47"/>
      <c r="H21" s="62">
        <f t="shared" si="3"/>
        <v>0</v>
      </c>
      <c r="I21" s="47"/>
      <c r="J21" s="47"/>
      <c r="K21" s="89">
        <f t="shared" si="4"/>
        <v>0</v>
      </c>
      <c r="L21" s="89">
        <f t="shared" si="5"/>
        <v>0</v>
      </c>
      <c r="X21" s="10" t="str">
        <f t="shared" si="2"/>
        <v>Zeitreihe_1</v>
      </c>
    </row>
    <row r="22" spans="1:24" x14ac:dyDescent="0.25">
      <c r="A22" s="45"/>
      <c r="B22" s="45"/>
      <c r="C22" s="45"/>
      <c r="D22" s="49"/>
      <c r="E22" s="47"/>
      <c r="F22" s="47"/>
      <c r="G22" s="47"/>
      <c r="H22" s="62">
        <f t="shared" si="3"/>
        <v>0</v>
      </c>
      <c r="I22" s="47"/>
      <c r="J22" s="47"/>
      <c r="K22" s="89">
        <f t="shared" si="4"/>
        <v>0</v>
      </c>
      <c r="L22" s="89">
        <f t="shared" si="5"/>
        <v>0</v>
      </c>
      <c r="X22" s="10" t="str">
        <f t="shared" si="2"/>
        <v>Zeitreihe_1</v>
      </c>
    </row>
    <row r="23" spans="1:24" x14ac:dyDescent="0.25">
      <c r="A23" s="45"/>
      <c r="B23" s="45"/>
      <c r="C23" s="45"/>
      <c r="D23" s="49"/>
      <c r="E23" s="47"/>
      <c r="F23" s="47"/>
      <c r="G23" s="47"/>
      <c r="H23" s="62">
        <f t="shared" si="3"/>
        <v>0</v>
      </c>
      <c r="I23" s="47"/>
      <c r="J23" s="47"/>
      <c r="K23" s="89">
        <f t="shared" si="4"/>
        <v>0</v>
      </c>
      <c r="L23" s="89">
        <f t="shared" si="5"/>
        <v>0</v>
      </c>
      <c r="X23" s="10" t="str">
        <f t="shared" si="2"/>
        <v>Zeitreihe_1</v>
      </c>
    </row>
    <row r="24" spans="1:24" x14ac:dyDescent="0.25">
      <c r="A24" s="45"/>
      <c r="B24" s="45"/>
      <c r="C24" s="45"/>
      <c r="D24" s="49"/>
      <c r="E24" s="47"/>
      <c r="F24" s="47"/>
      <c r="G24" s="47"/>
      <c r="H24" s="62">
        <f t="shared" si="3"/>
        <v>0</v>
      </c>
      <c r="I24" s="47"/>
      <c r="J24" s="47"/>
      <c r="K24" s="89">
        <f t="shared" si="4"/>
        <v>0</v>
      </c>
      <c r="L24" s="89">
        <f t="shared" si="5"/>
        <v>0</v>
      </c>
      <c r="X24" s="10" t="str">
        <f t="shared" si="2"/>
        <v>Zeitreihe_1</v>
      </c>
    </row>
    <row r="25" spans="1:24" x14ac:dyDescent="0.25">
      <c r="A25" s="45"/>
      <c r="B25" s="45"/>
      <c r="C25" s="45"/>
      <c r="D25" s="49"/>
      <c r="E25" s="47"/>
      <c r="F25" s="47"/>
      <c r="G25" s="47"/>
      <c r="H25" s="62">
        <f t="shared" si="3"/>
        <v>0</v>
      </c>
      <c r="I25" s="47"/>
      <c r="J25" s="47"/>
      <c r="K25" s="89">
        <f t="shared" si="4"/>
        <v>0</v>
      </c>
      <c r="L25" s="89">
        <f t="shared" si="5"/>
        <v>0</v>
      </c>
      <c r="X25" s="10" t="str">
        <f t="shared" si="2"/>
        <v>Zeitreihe_1</v>
      </c>
    </row>
    <row r="26" spans="1:24" x14ac:dyDescent="0.25">
      <c r="A26" s="45"/>
      <c r="B26" s="45"/>
      <c r="C26" s="45"/>
      <c r="D26" s="49"/>
      <c r="E26" s="47"/>
      <c r="F26" s="47"/>
      <c r="G26" s="47"/>
      <c r="H26" s="62">
        <f t="shared" si="3"/>
        <v>0</v>
      </c>
      <c r="I26" s="47"/>
      <c r="J26" s="47"/>
      <c r="K26" s="89">
        <f t="shared" si="4"/>
        <v>0</v>
      </c>
      <c r="L26" s="89">
        <f t="shared" si="5"/>
        <v>0</v>
      </c>
      <c r="X26" s="10" t="str">
        <f t="shared" si="2"/>
        <v>Zeitreihe_1</v>
      </c>
    </row>
    <row r="27" spans="1:24" x14ac:dyDescent="0.25">
      <c r="A27" s="45"/>
      <c r="B27" s="45"/>
      <c r="C27" s="45"/>
      <c r="D27" s="49"/>
      <c r="E27" s="47"/>
      <c r="F27" s="47"/>
      <c r="G27" s="47"/>
      <c r="H27" s="62">
        <f t="shared" si="3"/>
        <v>0</v>
      </c>
      <c r="I27" s="47"/>
      <c r="J27" s="47"/>
      <c r="K27" s="89">
        <f t="shared" si="4"/>
        <v>0</v>
      </c>
      <c r="L27" s="89">
        <f t="shared" si="5"/>
        <v>0</v>
      </c>
      <c r="X27" s="10" t="str">
        <f t="shared" si="2"/>
        <v>Zeitreihe_1</v>
      </c>
    </row>
    <row r="28" spans="1:24" x14ac:dyDescent="0.25">
      <c r="A28" s="45"/>
      <c r="B28" s="45"/>
      <c r="C28" s="45"/>
      <c r="D28" s="49"/>
      <c r="E28" s="47"/>
      <c r="F28" s="47"/>
      <c r="G28" s="47"/>
      <c r="H28" s="62">
        <f t="shared" si="3"/>
        <v>0</v>
      </c>
      <c r="I28" s="47"/>
      <c r="J28" s="47"/>
      <c r="K28" s="89">
        <f t="shared" si="4"/>
        <v>0</v>
      </c>
      <c r="L28" s="89">
        <f t="shared" si="5"/>
        <v>0</v>
      </c>
      <c r="X28" s="10" t="str">
        <f t="shared" si="2"/>
        <v>Zeitreihe_1</v>
      </c>
    </row>
    <row r="29" spans="1:24" x14ac:dyDescent="0.25">
      <c r="A29" s="45"/>
      <c r="B29" s="45"/>
      <c r="C29" s="45"/>
      <c r="D29" s="49"/>
      <c r="E29" s="47"/>
      <c r="F29" s="47"/>
      <c r="G29" s="47"/>
      <c r="H29" s="62">
        <f t="shared" si="3"/>
        <v>0</v>
      </c>
      <c r="I29" s="47"/>
      <c r="J29" s="47"/>
      <c r="K29" s="89">
        <f t="shared" si="4"/>
        <v>0</v>
      </c>
      <c r="L29" s="89">
        <f t="shared" si="5"/>
        <v>0</v>
      </c>
      <c r="X29" s="10" t="str">
        <f t="shared" si="2"/>
        <v>Zeitreihe_1</v>
      </c>
    </row>
    <row r="30" spans="1:24" x14ac:dyDescent="0.25">
      <c r="A30" s="45"/>
      <c r="B30" s="45"/>
      <c r="C30" s="45"/>
      <c r="D30" s="49"/>
      <c r="E30" s="47"/>
      <c r="F30" s="47"/>
      <c r="G30" s="47"/>
      <c r="H30" s="62">
        <f t="shared" si="3"/>
        <v>0</v>
      </c>
      <c r="I30" s="47"/>
      <c r="J30" s="47"/>
      <c r="K30" s="89">
        <f t="shared" si="4"/>
        <v>0</v>
      </c>
      <c r="L30" s="89">
        <f t="shared" si="5"/>
        <v>0</v>
      </c>
      <c r="X30" s="10" t="str">
        <f t="shared" si="2"/>
        <v>Zeitreihe_1</v>
      </c>
    </row>
    <row r="31" spans="1:24" x14ac:dyDescent="0.25">
      <c r="A31" s="45"/>
      <c r="B31" s="45"/>
      <c r="C31" s="45"/>
      <c r="D31" s="49"/>
      <c r="E31" s="47"/>
      <c r="F31" s="47"/>
      <c r="G31" s="47"/>
      <c r="H31" s="62">
        <f t="shared" si="3"/>
        <v>0</v>
      </c>
      <c r="I31" s="47"/>
      <c r="J31" s="47"/>
      <c r="K31" s="89">
        <f t="shared" si="4"/>
        <v>0</v>
      </c>
      <c r="L31" s="89">
        <f t="shared" si="5"/>
        <v>0</v>
      </c>
      <c r="X31" s="10" t="str">
        <f t="shared" si="2"/>
        <v>Zeitreihe_1</v>
      </c>
    </row>
    <row r="32" spans="1:24" x14ac:dyDescent="0.25">
      <c r="A32" s="45"/>
      <c r="B32" s="45"/>
      <c r="C32" s="45"/>
      <c r="D32" s="49"/>
      <c r="E32" s="47"/>
      <c r="F32" s="47"/>
      <c r="G32" s="47"/>
      <c r="H32" s="62">
        <f t="shared" si="3"/>
        <v>0</v>
      </c>
      <c r="I32" s="47"/>
      <c r="J32" s="47"/>
      <c r="K32" s="89">
        <f t="shared" si="4"/>
        <v>0</v>
      </c>
      <c r="L32" s="89">
        <f t="shared" si="5"/>
        <v>0</v>
      </c>
      <c r="X32" s="10" t="str">
        <f t="shared" si="2"/>
        <v>Zeitreihe_1</v>
      </c>
    </row>
    <row r="33" spans="1:24" x14ac:dyDescent="0.25">
      <c r="A33" s="45"/>
      <c r="B33" s="45"/>
      <c r="C33" s="45"/>
      <c r="D33" s="49"/>
      <c r="E33" s="47"/>
      <c r="F33" s="47"/>
      <c r="G33" s="47"/>
      <c r="H33" s="62">
        <f t="shared" si="3"/>
        <v>0</v>
      </c>
      <c r="I33" s="47"/>
      <c r="J33" s="47"/>
      <c r="K33" s="89">
        <f t="shared" si="4"/>
        <v>0</v>
      </c>
      <c r="L33" s="89">
        <f t="shared" si="5"/>
        <v>0</v>
      </c>
      <c r="X33" s="10" t="str">
        <f t="shared" si="2"/>
        <v>Zeitreihe_1</v>
      </c>
    </row>
    <row r="34" spans="1:24" x14ac:dyDescent="0.25">
      <c r="A34" s="45"/>
      <c r="B34" s="45"/>
      <c r="C34" s="45"/>
      <c r="D34" s="49"/>
      <c r="E34" s="47"/>
      <c r="F34" s="47"/>
      <c r="G34" s="47"/>
      <c r="H34" s="62">
        <f t="shared" si="3"/>
        <v>0</v>
      </c>
      <c r="I34" s="47"/>
      <c r="J34" s="47"/>
      <c r="K34" s="89">
        <f t="shared" si="4"/>
        <v>0</v>
      </c>
      <c r="L34" s="89">
        <f t="shared" si="5"/>
        <v>0</v>
      </c>
      <c r="X34" s="10" t="str">
        <f t="shared" si="2"/>
        <v>Zeitreihe_1</v>
      </c>
    </row>
    <row r="35" spans="1:24" x14ac:dyDescent="0.25">
      <c r="A35" s="45"/>
      <c r="B35" s="45"/>
      <c r="C35" s="45"/>
      <c r="D35" s="49"/>
      <c r="E35" s="47"/>
      <c r="F35" s="47"/>
      <c r="G35" s="47"/>
      <c r="H35" s="62">
        <f t="shared" si="3"/>
        <v>0</v>
      </c>
      <c r="I35" s="47"/>
      <c r="J35" s="47"/>
      <c r="K35" s="89">
        <f t="shared" si="4"/>
        <v>0</v>
      </c>
      <c r="L35" s="89">
        <f t="shared" si="5"/>
        <v>0</v>
      </c>
      <c r="X35" s="10" t="str">
        <f t="shared" si="2"/>
        <v>Zeitreihe_1</v>
      </c>
    </row>
    <row r="36" spans="1:24" x14ac:dyDescent="0.25">
      <c r="A36" s="45"/>
      <c r="B36" s="45"/>
      <c r="C36" s="45"/>
      <c r="D36" s="49"/>
      <c r="E36" s="47"/>
      <c r="F36" s="47"/>
      <c r="G36" s="47"/>
      <c r="H36" s="62">
        <f t="shared" si="3"/>
        <v>0</v>
      </c>
      <c r="I36" s="47"/>
      <c r="J36" s="47"/>
      <c r="K36" s="89">
        <f t="shared" si="4"/>
        <v>0</v>
      </c>
      <c r="L36" s="89">
        <f t="shared" si="5"/>
        <v>0</v>
      </c>
      <c r="X36" s="10" t="str">
        <f t="shared" si="2"/>
        <v>Zeitreihe_1</v>
      </c>
    </row>
    <row r="37" spans="1:24" x14ac:dyDescent="0.25">
      <c r="A37" s="45"/>
      <c r="B37" s="45"/>
      <c r="C37" s="45"/>
      <c r="D37" s="49"/>
      <c r="E37" s="47"/>
      <c r="F37" s="47"/>
      <c r="G37" s="47"/>
      <c r="H37" s="62">
        <f t="shared" si="3"/>
        <v>0</v>
      </c>
      <c r="I37" s="47"/>
      <c r="J37" s="47"/>
      <c r="K37" s="89">
        <f t="shared" si="4"/>
        <v>0</v>
      </c>
      <c r="L37" s="89">
        <f t="shared" si="5"/>
        <v>0</v>
      </c>
      <c r="X37" s="10" t="str">
        <f t="shared" ref="X37:X68" si="6">IF(B37="geleistete Anzahlungen und Anlagen im Bau des Sachanlagevermögens","Zeitreihe_2","Zeitreihe_1")</f>
        <v>Zeitreihe_1</v>
      </c>
    </row>
    <row r="38" spans="1:24" x14ac:dyDescent="0.25">
      <c r="A38" s="45"/>
      <c r="B38" s="45"/>
      <c r="C38" s="45"/>
      <c r="D38" s="49"/>
      <c r="E38" s="47"/>
      <c r="F38" s="47"/>
      <c r="G38" s="47"/>
      <c r="H38" s="62">
        <f t="shared" si="3"/>
        <v>0</v>
      </c>
      <c r="I38" s="47"/>
      <c r="J38" s="47"/>
      <c r="K38" s="89">
        <f t="shared" si="4"/>
        <v>0</v>
      </c>
      <c r="L38" s="89">
        <f t="shared" si="5"/>
        <v>0</v>
      </c>
      <c r="X38" s="10" t="str">
        <f t="shared" si="6"/>
        <v>Zeitreihe_1</v>
      </c>
    </row>
    <row r="39" spans="1:24" x14ac:dyDescent="0.25">
      <c r="A39" s="45"/>
      <c r="B39" s="45"/>
      <c r="C39" s="45"/>
      <c r="D39" s="49"/>
      <c r="E39" s="47"/>
      <c r="F39" s="47"/>
      <c r="G39" s="47"/>
      <c r="H39" s="62">
        <f t="shared" si="3"/>
        <v>0</v>
      </c>
      <c r="I39" s="47"/>
      <c r="J39" s="47"/>
      <c r="K39" s="89">
        <f t="shared" si="4"/>
        <v>0</v>
      </c>
      <c r="L39" s="89">
        <f t="shared" si="5"/>
        <v>0</v>
      </c>
      <c r="X39" s="10" t="str">
        <f t="shared" si="6"/>
        <v>Zeitreihe_1</v>
      </c>
    </row>
    <row r="40" spans="1:24" x14ac:dyDescent="0.25">
      <c r="A40" s="45"/>
      <c r="B40" s="45"/>
      <c r="C40" s="45"/>
      <c r="D40" s="49"/>
      <c r="E40" s="47"/>
      <c r="F40" s="47"/>
      <c r="G40" s="47"/>
      <c r="H40" s="62">
        <f t="shared" si="3"/>
        <v>0</v>
      </c>
      <c r="I40" s="47"/>
      <c r="J40" s="47"/>
      <c r="K40" s="89">
        <f t="shared" si="4"/>
        <v>0</v>
      </c>
      <c r="L40" s="89">
        <f t="shared" si="5"/>
        <v>0</v>
      </c>
      <c r="X40" s="10" t="str">
        <f t="shared" si="6"/>
        <v>Zeitreihe_1</v>
      </c>
    </row>
    <row r="41" spans="1:24" x14ac:dyDescent="0.25">
      <c r="A41" s="45"/>
      <c r="B41" s="45"/>
      <c r="C41" s="45"/>
      <c r="D41" s="49"/>
      <c r="E41" s="47"/>
      <c r="F41" s="47"/>
      <c r="G41" s="47"/>
      <c r="H41" s="62">
        <f t="shared" si="3"/>
        <v>0</v>
      </c>
      <c r="I41" s="47"/>
      <c r="J41" s="47"/>
      <c r="K41" s="89">
        <f t="shared" si="4"/>
        <v>0</v>
      </c>
      <c r="L41" s="89">
        <f t="shared" si="5"/>
        <v>0</v>
      </c>
      <c r="X41" s="10" t="str">
        <f t="shared" si="6"/>
        <v>Zeitreihe_1</v>
      </c>
    </row>
    <row r="42" spans="1:24" x14ac:dyDescent="0.25">
      <c r="A42" s="45"/>
      <c r="B42" s="45"/>
      <c r="C42" s="45"/>
      <c r="D42" s="49"/>
      <c r="E42" s="47"/>
      <c r="F42" s="47"/>
      <c r="G42" s="47"/>
      <c r="H42" s="62">
        <f t="shared" si="3"/>
        <v>0</v>
      </c>
      <c r="I42" s="47"/>
      <c r="J42" s="47"/>
      <c r="K42" s="89">
        <f t="shared" si="4"/>
        <v>0</v>
      </c>
      <c r="L42" s="89">
        <f t="shared" si="5"/>
        <v>0</v>
      </c>
      <c r="X42" s="10" t="str">
        <f t="shared" si="6"/>
        <v>Zeitreihe_1</v>
      </c>
    </row>
    <row r="43" spans="1:24" x14ac:dyDescent="0.25">
      <c r="A43" s="45"/>
      <c r="B43" s="45"/>
      <c r="C43" s="45"/>
      <c r="D43" s="49"/>
      <c r="E43" s="47"/>
      <c r="F43" s="47"/>
      <c r="G43" s="47"/>
      <c r="H43" s="62">
        <f t="shared" si="3"/>
        <v>0</v>
      </c>
      <c r="I43" s="47"/>
      <c r="J43" s="47"/>
      <c r="K43" s="89">
        <f t="shared" si="4"/>
        <v>0</v>
      </c>
      <c r="L43" s="89">
        <f t="shared" si="5"/>
        <v>0</v>
      </c>
      <c r="X43" s="10" t="str">
        <f t="shared" si="6"/>
        <v>Zeitreihe_1</v>
      </c>
    </row>
    <row r="44" spans="1:24" x14ac:dyDescent="0.25">
      <c r="A44" s="45"/>
      <c r="B44" s="45"/>
      <c r="C44" s="45"/>
      <c r="D44" s="49"/>
      <c r="E44" s="47"/>
      <c r="F44" s="47"/>
      <c r="G44" s="47"/>
      <c r="H44" s="62">
        <f t="shared" si="3"/>
        <v>0</v>
      </c>
      <c r="I44" s="47"/>
      <c r="J44" s="47"/>
      <c r="K44" s="89">
        <f t="shared" si="4"/>
        <v>0</v>
      </c>
      <c r="L44" s="89">
        <f t="shared" si="5"/>
        <v>0</v>
      </c>
      <c r="X44" s="10" t="str">
        <f t="shared" si="6"/>
        <v>Zeitreihe_1</v>
      </c>
    </row>
    <row r="45" spans="1:24" x14ac:dyDescent="0.25">
      <c r="A45" s="45"/>
      <c r="B45" s="45"/>
      <c r="C45" s="45"/>
      <c r="D45" s="49"/>
      <c r="E45" s="47"/>
      <c r="F45" s="47"/>
      <c r="G45" s="47"/>
      <c r="H45" s="62">
        <f t="shared" si="3"/>
        <v>0</v>
      </c>
      <c r="I45" s="47"/>
      <c r="J45" s="47"/>
      <c r="K45" s="89">
        <f t="shared" si="4"/>
        <v>0</v>
      </c>
      <c r="L45" s="89">
        <f t="shared" si="5"/>
        <v>0</v>
      </c>
      <c r="X45" s="10" t="str">
        <f t="shared" si="6"/>
        <v>Zeitreihe_1</v>
      </c>
    </row>
    <row r="46" spans="1:24" x14ac:dyDescent="0.25">
      <c r="A46" s="45"/>
      <c r="B46" s="45"/>
      <c r="C46" s="45"/>
      <c r="D46" s="49"/>
      <c r="E46" s="47"/>
      <c r="F46" s="47"/>
      <c r="G46" s="47"/>
      <c r="H46" s="62">
        <f t="shared" si="3"/>
        <v>0</v>
      </c>
      <c r="I46" s="47"/>
      <c r="J46" s="47"/>
      <c r="K46" s="89">
        <f t="shared" si="4"/>
        <v>0</v>
      </c>
      <c r="L46" s="89">
        <f t="shared" si="5"/>
        <v>0</v>
      </c>
      <c r="X46" s="10" t="str">
        <f t="shared" si="6"/>
        <v>Zeitreihe_1</v>
      </c>
    </row>
    <row r="47" spans="1:24" x14ac:dyDescent="0.25">
      <c r="A47" s="45"/>
      <c r="B47" s="45"/>
      <c r="C47" s="45"/>
      <c r="D47" s="49"/>
      <c r="E47" s="47"/>
      <c r="F47" s="47"/>
      <c r="G47" s="47"/>
      <c r="H47" s="62">
        <f t="shared" si="3"/>
        <v>0</v>
      </c>
      <c r="I47" s="47"/>
      <c r="J47" s="47"/>
      <c r="K47" s="89">
        <f t="shared" si="4"/>
        <v>0</v>
      </c>
      <c r="L47" s="89">
        <f t="shared" si="5"/>
        <v>0</v>
      </c>
      <c r="X47" s="10" t="str">
        <f t="shared" si="6"/>
        <v>Zeitreihe_1</v>
      </c>
    </row>
    <row r="48" spans="1:24" x14ac:dyDescent="0.25">
      <c r="A48" s="45"/>
      <c r="B48" s="45"/>
      <c r="C48" s="45"/>
      <c r="D48" s="49"/>
      <c r="E48" s="47"/>
      <c r="F48" s="47"/>
      <c r="G48" s="47"/>
      <c r="H48" s="62">
        <f t="shared" si="3"/>
        <v>0</v>
      </c>
      <c r="I48" s="47"/>
      <c r="J48" s="47"/>
      <c r="K48" s="89">
        <f t="shared" si="4"/>
        <v>0</v>
      </c>
      <c r="L48" s="89">
        <f t="shared" si="5"/>
        <v>0</v>
      </c>
      <c r="X48" s="10" t="str">
        <f t="shared" si="6"/>
        <v>Zeitreihe_1</v>
      </c>
    </row>
    <row r="49" spans="1:24" x14ac:dyDescent="0.25">
      <c r="A49" s="45"/>
      <c r="B49" s="45"/>
      <c r="C49" s="45"/>
      <c r="D49" s="49"/>
      <c r="E49" s="47"/>
      <c r="F49" s="47"/>
      <c r="G49" s="47"/>
      <c r="H49" s="62">
        <f t="shared" si="3"/>
        <v>0</v>
      </c>
      <c r="I49" s="47"/>
      <c r="J49" s="47"/>
      <c r="K49" s="89">
        <f t="shared" si="4"/>
        <v>0</v>
      </c>
      <c r="L49" s="89">
        <f t="shared" si="5"/>
        <v>0</v>
      </c>
      <c r="X49" s="10" t="str">
        <f t="shared" si="6"/>
        <v>Zeitreihe_1</v>
      </c>
    </row>
    <row r="50" spans="1:24" x14ac:dyDescent="0.25">
      <c r="A50" s="45"/>
      <c r="B50" s="45"/>
      <c r="C50" s="45"/>
      <c r="D50" s="49"/>
      <c r="E50" s="47"/>
      <c r="F50" s="47"/>
      <c r="G50" s="47"/>
      <c r="H50" s="62">
        <f t="shared" si="3"/>
        <v>0</v>
      </c>
      <c r="I50" s="47"/>
      <c r="J50" s="47"/>
      <c r="K50" s="89">
        <f t="shared" si="4"/>
        <v>0</v>
      </c>
      <c r="L50" s="89">
        <f t="shared" si="5"/>
        <v>0</v>
      </c>
      <c r="X50" s="10" t="str">
        <f t="shared" si="6"/>
        <v>Zeitreihe_1</v>
      </c>
    </row>
    <row r="51" spans="1:24" x14ac:dyDescent="0.25">
      <c r="A51" s="45"/>
      <c r="B51" s="45"/>
      <c r="C51" s="45"/>
      <c r="D51" s="49"/>
      <c r="E51" s="47"/>
      <c r="F51" s="47"/>
      <c r="G51" s="47"/>
      <c r="H51" s="62">
        <f t="shared" si="3"/>
        <v>0</v>
      </c>
      <c r="I51" s="47"/>
      <c r="J51" s="47"/>
      <c r="K51" s="89">
        <f t="shared" si="4"/>
        <v>0</v>
      </c>
      <c r="L51" s="89">
        <f t="shared" si="5"/>
        <v>0</v>
      </c>
      <c r="X51" s="10" t="str">
        <f t="shared" si="6"/>
        <v>Zeitreihe_1</v>
      </c>
    </row>
    <row r="52" spans="1:24" x14ac:dyDescent="0.25">
      <c r="A52" s="45"/>
      <c r="B52" s="45"/>
      <c r="C52" s="45"/>
      <c r="D52" s="49"/>
      <c r="E52" s="47"/>
      <c r="F52" s="47"/>
      <c r="G52" s="47"/>
      <c r="H52" s="62">
        <f t="shared" si="3"/>
        <v>0</v>
      </c>
      <c r="I52" s="47"/>
      <c r="J52" s="47"/>
      <c r="K52" s="89">
        <f t="shared" si="4"/>
        <v>0</v>
      </c>
      <c r="L52" s="89">
        <f t="shared" si="5"/>
        <v>0</v>
      </c>
      <c r="X52" s="10" t="str">
        <f t="shared" si="6"/>
        <v>Zeitreihe_1</v>
      </c>
    </row>
    <row r="53" spans="1:24" x14ac:dyDescent="0.25">
      <c r="A53" s="45"/>
      <c r="B53" s="45"/>
      <c r="C53" s="45"/>
      <c r="D53" s="49"/>
      <c r="E53" s="47"/>
      <c r="F53" s="47"/>
      <c r="G53" s="47"/>
      <c r="H53" s="62">
        <f t="shared" si="3"/>
        <v>0</v>
      </c>
      <c r="I53" s="47"/>
      <c r="J53" s="47"/>
      <c r="K53" s="89">
        <f t="shared" si="4"/>
        <v>0</v>
      </c>
      <c r="L53" s="89">
        <f t="shared" si="5"/>
        <v>0</v>
      </c>
      <c r="X53" s="10" t="str">
        <f t="shared" si="6"/>
        <v>Zeitreihe_1</v>
      </c>
    </row>
    <row r="54" spans="1:24" x14ac:dyDescent="0.25">
      <c r="A54" s="45"/>
      <c r="B54" s="45"/>
      <c r="C54" s="45"/>
      <c r="D54" s="49"/>
      <c r="E54" s="47"/>
      <c r="F54" s="47"/>
      <c r="G54" s="47"/>
      <c r="H54" s="62">
        <f t="shared" si="3"/>
        <v>0</v>
      </c>
      <c r="I54" s="47"/>
      <c r="J54" s="47"/>
      <c r="K54" s="89">
        <f t="shared" si="4"/>
        <v>0</v>
      </c>
      <c r="L54" s="89">
        <f t="shared" si="5"/>
        <v>0</v>
      </c>
      <c r="X54" s="10" t="str">
        <f t="shared" si="6"/>
        <v>Zeitreihe_1</v>
      </c>
    </row>
    <row r="55" spans="1:24" x14ac:dyDescent="0.25">
      <c r="A55" s="45"/>
      <c r="B55" s="45"/>
      <c r="C55" s="45"/>
      <c r="D55" s="49"/>
      <c r="E55" s="47"/>
      <c r="F55" s="47"/>
      <c r="G55" s="47"/>
      <c r="H55" s="62">
        <f t="shared" si="3"/>
        <v>0</v>
      </c>
      <c r="I55" s="47"/>
      <c r="J55" s="47"/>
      <c r="K55" s="89">
        <f t="shared" si="4"/>
        <v>0</v>
      </c>
      <c r="L55" s="89">
        <f t="shared" si="5"/>
        <v>0</v>
      </c>
      <c r="X55" s="10" t="str">
        <f t="shared" si="6"/>
        <v>Zeitreihe_1</v>
      </c>
    </row>
    <row r="56" spans="1:24" x14ac:dyDescent="0.25">
      <c r="A56" s="45"/>
      <c r="B56" s="45"/>
      <c r="C56" s="45"/>
      <c r="D56" s="49"/>
      <c r="E56" s="47"/>
      <c r="F56" s="47"/>
      <c r="G56" s="47"/>
      <c r="H56" s="62">
        <f t="shared" si="3"/>
        <v>0</v>
      </c>
      <c r="I56" s="47"/>
      <c r="J56" s="47"/>
      <c r="K56" s="89">
        <f t="shared" si="4"/>
        <v>0</v>
      </c>
      <c r="L56" s="89">
        <f t="shared" si="5"/>
        <v>0</v>
      </c>
      <c r="X56" s="10" t="str">
        <f t="shared" si="6"/>
        <v>Zeitreihe_1</v>
      </c>
    </row>
    <row r="57" spans="1:24" x14ac:dyDescent="0.25">
      <c r="A57" s="45"/>
      <c r="B57" s="45"/>
      <c r="C57" s="45"/>
      <c r="D57" s="49"/>
      <c r="E57" s="47"/>
      <c r="F57" s="47"/>
      <c r="G57" s="47"/>
      <c r="H57" s="62">
        <f t="shared" si="3"/>
        <v>0</v>
      </c>
      <c r="I57" s="47"/>
      <c r="J57" s="47"/>
      <c r="K57" s="89">
        <f t="shared" si="4"/>
        <v>0</v>
      </c>
      <c r="L57" s="89">
        <f t="shared" si="5"/>
        <v>0</v>
      </c>
      <c r="X57" s="10" t="str">
        <f t="shared" si="6"/>
        <v>Zeitreihe_1</v>
      </c>
    </row>
    <row r="58" spans="1:24" x14ac:dyDescent="0.25">
      <c r="A58" s="45"/>
      <c r="B58" s="45"/>
      <c r="C58" s="45"/>
      <c r="D58" s="49"/>
      <c r="E58" s="47"/>
      <c r="F58" s="47"/>
      <c r="G58" s="47"/>
      <c r="H58" s="62">
        <f t="shared" si="3"/>
        <v>0</v>
      </c>
      <c r="I58" s="47"/>
      <c r="J58" s="47"/>
      <c r="K58" s="89">
        <f t="shared" si="4"/>
        <v>0</v>
      </c>
      <c r="L58" s="89">
        <f t="shared" si="5"/>
        <v>0</v>
      </c>
      <c r="X58" s="10" t="str">
        <f t="shared" si="6"/>
        <v>Zeitreihe_1</v>
      </c>
    </row>
    <row r="59" spans="1:24" x14ac:dyDescent="0.25">
      <c r="A59" s="45"/>
      <c r="B59" s="45"/>
      <c r="C59" s="45"/>
      <c r="D59" s="49"/>
      <c r="E59" s="47"/>
      <c r="F59" s="47"/>
      <c r="G59" s="47"/>
      <c r="H59" s="62">
        <f t="shared" si="3"/>
        <v>0</v>
      </c>
      <c r="I59" s="47"/>
      <c r="J59" s="47"/>
      <c r="K59" s="89">
        <f t="shared" si="4"/>
        <v>0</v>
      </c>
      <c r="L59" s="89">
        <f t="shared" si="5"/>
        <v>0</v>
      </c>
      <c r="X59" s="10" t="str">
        <f t="shared" si="6"/>
        <v>Zeitreihe_1</v>
      </c>
    </row>
    <row r="60" spans="1:24" x14ac:dyDescent="0.25">
      <c r="A60" s="45"/>
      <c r="B60" s="45"/>
      <c r="C60" s="45"/>
      <c r="D60" s="49"/>
      <c r="E60" s="47"/>
      <c r="F60" s="47"/>
      <c r="G60" s="47"/>
      <c r="H60" s="62">
        <f t="shared" si="3"/>
        <v>0</v>
      </c>
      <c r="I60" s="47"/>
      <c r="J60" s="47"/>
      <c r="K60" s="89">
        <f t="shared" si="4"/>
        <v>0</v>
      </c>
      <c r="L60" s="89">
        <f t="shared" si="5"/>
        <v>0</v>
      </c>
      <c r="X60" s="10" t="str">
        <f t="shared" si="6"/>
        <v>Zeitreihe_1</v>
      </c>
    </row>
    <row r="61" spans="1:24" x14ac:dyDescent="0.25">
      <c r="A61" s="45"/>
      <c r="B61" s="45"/>
      <c r="C61" s="45"/>
      <c r="D61" s="49"/>
      <c r="E61" s="47"/>
      <c r="F61" s="47"/>
      <c r="G61" s="47"/>
      <c r="H61" s="62">
        <f t="shared" si="3"/>
        <v>0</v>
      </c>
      <c r="I61" s="47"/>
      <c r="J61" s="47"/>
      <c r="K61" s="89">
        <f t="shared" si="4"/>
        <v>0</v>
      </c>
      <c r="L61" s="89">
        <f t="shared" si="5"/>
        <v>0</v>
      </c>
      <c r="X61" s="10" t="str">
        <f t="shared" si="6"/>
        <v>Zeitreihe_1</v>
      </c>
    </row>
    <row r="62" spans="1:24" x14ac:dyDescent="0.25">
      <c r="A62" s="45"/>
      <c r="B62" s="45"/>
      <c r="C62" s="45"/>
      <c r="D62" s="49"/>
      <c r="E62" s="47"/>
      <c r="F62" s="47"/>
      <c r="G62" s="47"/>
      <c r="H62" s="62">
        <f t="shared" si="3"/>
        <v>0</v>
      </c>
      <c r="I62" s="47"/>
      <c r="J62" s="47"/>
      <c r="K62" s="89">
        <f t="shared" si="4"/>
        <v>0</v>
      </c>
      <c r="L62" s="89">
        <f t="shared" si="5"/>
        <v>0</v>
      </c>
      <c r="X62" s="10" t="str">
        <f t="shared" si="6"/>
        <v>Zeitreihe_1</v>
      </c>
    </row>
    <row r="63" spans="1:24" x14ac:dyDescent="0.25">
      <c r="A63" s="45"/>
      <c r="B63" s="45"/>
      <c r="C63" s="45"/>
      <c r="D63" s="49"/>
      <c r="E63" s="47"/>
      <c r="F63" s="47"/>
      <c r="G63" s="47"/>
      <c r="H63" s="62">
        <f t="shared" si="3"/>
        <v>0</v>
      </c>
      <c r="I63" s="47"/>
      <c r="J63" s="47"/>
      <c r="K63" s="89">
        <f t="shared" si="4"/>
        <v>0</v>
      </c>
      <c r="L63" s="89">
        <f t="shared" si="5"/>
        <v>0</v>
      </c>
      <c r="X63" s="10" t="str">
        <f t="shared" si="6"/>
        <v>Zeitreihe_1</v>
      </c>
    </row>
    <row r="64" spans="1:24" x14ac:dyDescent="0.25">
      <c r="A64" s="45"/>
      <c r="B64" s="45"/>
      <c r="C64" s="45"/>
      <c r="D64" s="49"/>
      <c r="E64" s="47"/>
      <c r="F64" s="47"/>
      <c r="G64" s="47"/>
      <c r="H64" s="62">
        <f t="shared" si="3"/>
        <v>0</v>
      </c>
      <c r="I64" s="47"/>
      <c r="J64" s="47"/>
      <c r="K64" s="89">
        <f t="shared" si="4"/>
        <v>0</v>
      </c>
      <c r="L64" s="89">
        <f t="shared" si="5"/>
        <v>0</v>
      </c>
      <c r="X64" s="10" t="str">
        <f t="shared" si="6"/>
        <v>Zeitreihe_1</v>
      </c>
    </row>
    <row r="65" spans="1:24" x14ac:dyDescent="0.25">
      <c r="A65" s="45"/>
      <c r="B65" s="45"/>
      <c r="C65" s="45"/>
      <c r="D65" s="49"/>
      <c r="E65" s="47"/>
      <c r="F65" s="47"/>
      <c r="G65" s="47"/>
      <c r="H65" s="62">
        <f t="shared" si="3"/>
        <v>0</v>
      </c>
      <c r="I65" s="47"/>
      <c r="J65" s="47"/>
      <c r="K65" s="89">
        <f t="shared" si="4"/>
        <v>0</v>
      </c>
      <c r="L65" s="89">
        <f t="shared" si="5"/>
        <v>0</v>
      </c>
      <c r="X65" s="10" t="str">
        <f t="shared" si="6"/>
        <v>Zeitreihe_1</v>
      </c>
    </row>
    <row r="66" spans="1:24" x14ac:dyDescent="0.25">
      <c r="A66" s="45"/>
      <c r="B66" s="45"/>
      <c r="C66" s="45"/>
      <c r="D66" s="49"/>
      <c r="E66" s="47"/>
      <c r="F66" s="47"/>
      <c r="G66" s="47"/>
      <c r="H66" s="62">
        <f t="shared" si="3"/>
        <v>0</v>
      </c>
      <c r="I66" s="47"/>
      <c r="J66" s="47"/>
      <c r="K66" s="89">
        <f t="shared" si="4"/>
        <v>0</v>
      </c>
      <c r="L66" s="89">
        <f t="shared" si="5"/>
        <v>0</v>
      </c>
      <c r="X66" s="10" t="str">
        <f t="shared" si="6"/>
        <v>Zeitreihe_1</v>
      </c>
    </row>
    <row r="67" spans="1:24" x14ac:dyDescent="0.25">
      <c r="A67" s="45"/>
      <c r="B67" s="45"/>
      <c r="C67" s="45"/>
      <c r="D67" s="49"/>
      <c r="E67" s="47"/>
      <c r="F67" s="47"/>
      <c r="G67" s="47"/>
      <c r="H67" s="62">
        <f t="shared" si="3"/>
        <v>0</v>
      </c>
      <c r="I67" s="47"/>
      <c r="J67" s="47"/>
      <c r="K67" s="89">
        <f t="shared" si="4"/>
        <v>0</v>
      </c>
      <c r="L67" s="89">
        <f t="shared" si="5"/>
        <v>0</v>
      </c>
      <c r="X67" s="10" t="str">
        <f t="shared" si="6"/>
        <v>Zeitreihe_1</v>
      </c>
    </row>
    <row r="68" spans="1:24" x14ac:dyDescent="0.25">
      <c r="A68" s="45"/>
      <c r="B68" s="45"/>
      <c r="C68" s="45"/>
      <c r="D68" s="49"/>
      <c r="E68" s="47"/>
      <c r="F68" s="47"/>
      <c r="G68" s="47"/>
      <c r="H68" s="62">
        <f t="shared" si="3"/>
        <v>0</v>
      </c>
      <c r="I68" s="47"/>
      <c r="J68" s="47"/>
      <c r="K68" s="89">
        <f t="shared" si="4"/>
        <v>0</v>
      </c>
      <c r="L68" s="89">
        <f t="shared" si="5"/>
        <v>0</v>
      </c>
      <c r="X68" s="10" t="str">
        <f t="shared" si="6"/>
        <v>Zeitreihe_1</v>
      </c>
    </row>
    <row r="69" spans="1:24" x14ac:dyDescent="0.25">
      <c r="A69" s="45"/>
      <c r="B69" s="45"/>
      <c r="C69" s="45"/>
      <c r="D69" s="49"/>
      <c r="E69" s="47"/>
      <c r="F69" s="47"/>
      <c r="G69" s="47"/>
      <c r="H69" s="62">
        <f t="shared" si="3"/>
        <v>0</v>
      </c>
      <c r="I69" s="47"/>
      <c r="J69" s="47"/>
      <c r="K69" s="89">
        <f t="shared" si="4"/>
        <v>0</v>
      </c>
      <c r="L69" s="89">
        <f t="shared" si="5"/>
        <v>0</v>
      </c>
      <c r="X69" s="10" t="str">
        <f t="shared" ref="X69:X104" si="7">IF(B69="geleistete Anzahlungen und Anlagen im Bau des Sachanlagevermögens","Zeitreihe_2","Zeitreihe_1")</f>
        <v>Zeitreihe_1</v>
      </c>
    </row>
    <row r="70" spans="1:24" x14ac:dyDescent="0.25">
      <c r="A70" s="45"/>
      <c r="B70" s="45"/>
      <c r="C70" s="45"/>
      <c r="D70" s="49"/>
      <c r="E70" s="47"/>
      <c r="F70" s="47"/>
      <c r="G70" s="47"/>
      <c r="H70" s="62">
        <f t="shared" ref="H70:H104" si="8">SUM(E70,F70)-G70</f>
        <v>0</v>
      </c>
      <c r="I70" s="47"/>
      <c r="J70" s="47"/>
      <c r="K70" s="89">
        <f t="shared" ref="K70:K104" si="9">IF(I70=0,0,H70/I70)</f>
        <v>0</v>
      </c>
      <c r="L70" s="89">
        <f t="shared" ref="L70:L104" si="10">J70-K70</f>
        <v>0</v>
      </c>
      <c r="X70" s="10" t="str">
        <f t="shared" si="7"/>
        <v>Zeitreihe_1</v>
      </c>
    </row>
    <row r="71" spans="1:24" x14ac:dyDescent="0.25">
      <c r="A71" s="45"/>
      <c r="B71" s="45"/>
      <c r="C71" s="45"/>
      <c r="D71" s="49"/>
      <c r="E71" s="47"/>
      <c r="F71" s="47"/>
      <c r="G71" s="47"/>
      <c r="H71" s="62">
        <f t="shared" si="8"/>
        <v>0</v>
      </c>
      <c r="I71" s="47"/>
      <c r="J71" s="47"/>
      <c r="K71" s="89">
        <f t="shared" si="9"/>
        <v>0</v>
      </c>
      <c r="L71" s="89">
        <f t="shared" si="10"/>
        <v>0</v>
      </c>
      <c r="X71" s="10" t="str">
        <f t="shared" si="7"/>
        <v>Zeitreihe_1</v>
      </c>
    </row>
    <row r="72" spans="1:24" x14ac:dyDescent="0.25">
      <c r="A72" s="45"/>
      <c r="B72" s="45"/>
      <c r="C72" s="45"/>
      <c r="D72" s="49"/>
      <c r="E72" s="47"/>
      <c r="F72" s="47"/>
      <c r="G72" s="47"/>
      <c r="H72" s="62">
        <f t="shared" si="8"/>
        <v>0</v>
      </c>
      <c r="I72" s="47"/>
      <c r="J72" s="47"/>
      <c r="K72" s="89">
        <f t="shared" si="9"/>
        <v>0</v>
      </c>
      <c r="L72" s="89">
        <f t="shared" si="10"/>
        <v>0</v>
      </c>
      <c r="X72" s="10" t="str">
        <f t="shared" si="7"/>
        <v>Zeitreihe_1</v>
      </c>
    </row>
    <row r="73" spans="1:24" x14ac:dyDescent="0.25">
      <c r="A73" s="45"/>
      <c r="B73" s="45"/>
      <c r="C73" s="45"/>
      <c r="D73" s="49"/>
      <c r="E73" s="47"/>
      <c r="F73" s="47"/>
      <c r="G73" s="47"/>
      <c r="H73" s="62">
        <f t="shared" si="8"/>
        <v>0</v>
      </c>
      <c r="I73" s="47"/>
      <c r="J73" s="47"/>
      <c r="K73" s="89">
        <f t="shared" si="9"/>
        <v>0</v>
      </c>
      <c r="L73" s="89">
        <f t="shared" si="10"/>
        <v>0</v>
      </c>
      <c r="X73" s="10" t="str">
        <f t="shared" si="7"/>
        <v>Zeitreihe_1</v>
      </c>
    </row>
    <row r="74" spans="1:24" x14ac:dyDescent="0.25">
      <c r="A74" s="45"/>
      <c r="B74" s="45"/>
      <c r="C74" s="45"/>
      <c r="D74" s="49"/>
      <c r="E74" s="47"/>
      <c r="F74" s="47"/>
      <c r="G74" s="47"/>
      <c r="H74" s="62">
        <f t="shared" si="8"/>
        <v>0</v>
      </c>
      <c r="I74" s="47"/>
      <c r="J74" s="47"/>
      <c r="K74" s="89">
        <f t="shared" si="9"/>
        <v>0</v>
      </c>
      <c r="L74" s="89">
        <f t="shared" si="10"/>
        <v>0</v>
      </c>
      <c r="X74" s="10" t="str">
        <f t="shared" si="7"/>
        <v>Zeitreihe_1</v>
      </c>
    </row>
    <row r="75" spans="1:24" x14ac:dyDescent="0.25">
      <c r="A75" s="45"/>
      <c r="B75" s="45"/>
      <c r="C75" s="45"/>
      <c r="D75" s="49"/>
      <c r="E75" s="47"/>
      <c r="F75" s="47"/>
      <c r="G75" s="47"/>
      <c r="H75" s="62">
        <f t="shared" si="8"/>
        <v>0</v>
      </c>
      <c r="I75" s="47"/>
      <c r="J75" s="47"/>
      <c r="K75" s="89">
        <f t="shared" si="9"/>
        <v>0</v>
      </c>
      <c r="L75" s="89">
        <f t="shared" si="10"/>
        <v>0</v>
      </c>
      <c r="X75" s="10" t="str">
        <f t="shared" si="7"/>
        <v>Zeitreihe_1</v>
      </c>
    </row>
    <row r="76" spans="1:24" x14ac:dyDescent="0.25">
      <c r="A76" s="45"/>
      <c r="B76" s="45"/>
      <c r="C76" s="45"/>
      <c r="D76" s="49"/>
      <c r="E76" s="47"/>
      <c r="F76" s="47"/>
      <c r="G76" s="47"/>
      <c r="H76" s="62">
        <f t="shared" si="8"/>
        <v>0</v>
      </c>
      <c r="I76" s="47"/>
      <c r="J76" s="47"/>
      <c r="K76" s="89">
        <f t="shared" si="9"/>
        <v>0</v>
      </c>
      <c r="L76" s="89">
        <f t="shared" si="10"/>
        <v>0</v>
      </c>
      <c r="X76" s="10" t="str">
        <f t="shared" si="7"/>
        <v>Zeitreihe_1</v>
      </c>
    </row>
    <row r="77" spans="1:24" x14ac:dyDescent="0.25">
      <c r="A77" s="45"/>
      <c r="B77" s="45"/>
      <c r="C77" s="45"/>
      <c r="D77" s="49"/>
      <c r="E77" s="47"/>
      <c r="F77" s="47"/>
      <c r="G77" s="47"/>
      <c r="H77" s="62">
        <f t="shared" si="8"/>
        <v>0</v>
      </c>
      <c r="I77" s="47"/>
      <c r="J77" s="47"/>
      <c r="K77" s="89">
        <f t="shared" si="9"/>
        <v>0</v>
      </c>
      <c r="L77" s="89">
        <f t="shared" si="10"/>
        <v>0</v>
      </c>
      <c r="X77" s="10" t="str">
        <f t="shared" si="7"/>
        <v>Zeitreihe_1</v>
      </c>
    </row>
    <row r="78" spans="1:24" x14ac:dyDescent="0.25">
      <c r="A78" s="45"/>
      <c r="B78" s="45"/>
      <c r="C78" s="45"/>
      <c r="D78" s="49"/>
      <c r="E78" s="47"/>
      <c r="F78" s="47"/>
      <c r="G78" s="47"/>
      <c r="H78" s="62">
        <f t="shared" si="8"/>
        <v>0</v>
      </c>
      <c r="I78" s="47"/>
      <c r="J78" s="47"/>
      <c r="K78" s="89">
        <f t="shared" si="9"/>
        <v>0</v>
      </c>
      <c r="L78" s="89">
        <f t="shared" si="10"/>
        <v>0</v>
      </c>
      <c r="X78" s="10" t="str">
        <f t="shared" si="7"/>
        <v>Zeitreihe_1</v>
      </c>
    </row>
    <row r="79" spans="1:24" x14ac:dyDescent="0.25">
      <c r="A79" s="45"/>
      <c r="B79" s="45"/>
      <c r="C79" s="45"/>
      <c r="D79" s="49"/>
      <c r="E79" s="47"/>
      <c r="F79" s="47"/>
      <c r="G79" s="47"/>
      <c r="H79" s="62"/>
      <c r="I79" s="47"/>
      <c r="J79" s="47"/>
      <c r="K79" s="89"/>
      <c r="L79" s="89"/>
      <c r="X79" s="10" t="str">
        <f t="shared" si="7"/>
        <v>Zeitreihe_1</v>
      </c>
    </row>
    <row r="80" spans="1:24" x14ac:dyDescent="0.25">
      <c r="A80" s="45"/>
      <c r="B80" s="45"/>
      <c r="C80" s="45"/>
      <c r="D80" s="49"/>
      <c r="E80" s="47"/>
      <c r="F80" s="47"/>
      <c r="G80" s="47"/>
      <c r="H80" s="62">
        <f t="shared" si="8"/>
        <v>0</v>
      </c>
      <c r="I80" s="47"/>
      <c r="J80" s="47"/>
      <c r="K80" s="89">
        <f t="shared" si="9"/>
        <v>0</v>
      </c>
      <c r="L80" s="89">
        <f t="shared" si="10"/>
        <v>0</v>
      </c>
      <c r="X80" s="10" t="str">
        <f t="shared" si="7"/>
        <v>Zeitreihe_1</v>
      </c>
    </row>
    <row r="81" spans="1:24" x14ac:dyDescent="0.25">
      <c r="A81" s="45"/>
      <c r="B81" s="45"/>
      <c r="C81" s="45"/>
      <c r="D81" s="49"/>
      <c r="E81" s="47"/>
      <c r="F81" s="47"/>
      <c r="G81" s="47"/>
      <c r="H81" s="62">
        <f t="shared" si="8"/>
        <v>0</v>
      </c>
      <c r="I81" s="47"/>
      <c r="J81" s="47"/>
      <c r="K81" s="89">
        <f t="shared" si="9"/>
        <v>0</v>
      </c>
      <c r="L81" s="89">
        <f t="shared" si="10"/>
        <v>0</v>
      </c>
      <c r="X81" s="10" t="str">
        <f t="shared" si="7"/>
        <v>Zeitreihe_1</v>
      </c>
    </row>
    <row r="82" spans="1:24" x14ac:dyDescent="0.25">
      <c r="A82" s="45"/>
      <c r="B82" s="45"/>
      <c r="C82" s="45"/>
      <c r="D82" s="49"/>
      <c r="E82" s="47"/>
      <c r="F82" s="47"/>
      <c r="G82" s="47"/>
      <c r="H82" s="62">
        <f t="shared" si="8"/>
        <v>0</v>
      </c>
      <c r="I82" s="47"/>
      <c r="J82" s="47"/>
      <c r="K82" s="89">
        <f t="shared" si="9"/>
        <v>0</v>
      </c>
      <c r="L82" s="89">
        <f t="shared" si="10"/>
        <v>0</v>
      </c>
      <c r="X82" s="10" t="str">
        <f t="shared" si="7"/>
        <v>Zeitreihe_1</v>
      </c>
    </row>
    <row r="83" spans="1:24" x14ac:dyDescent="0.25">
      <c r="A83" s="45"/>
      <c r="B83" s="45"/>
      <c r="C83" s="45"/>
      <c r="D83" s="49"/>
      <c r="E83" s="47"/>
      <c r="F83" s="47"/>
      <c r="G83" s="47"/>
      <c r="H83" s="62">
        <f t="shared" si="8"/>
        <v>0</v>
      </c>
      <c r="I83" s="47"/>
      <c r="J83" s="47"/>
      <c r="K83" s="89">
        <f t="shared" si="9"/>
        <v>0</v>
      </c>
      <c r="L83" s="89">
        <f t="shared" si="10"/>
        <v>0</v>
      </c>
      <c r="X83" s="10" t="str">
        <f t="shared" si="7"/>
        <v>Zeitreihe_1</v>
      </c>
    </row>
    <row r="84" spans="1:24" x14ac:dyDescent="0.25">
      <c r="A84" s="45"/>
      <c r="B84" s="45"/>
      <c r="C84" s="45"/>
      <c r="D84" s="49"/>
      <c r="E84" s="47"/>
      <c r="F84" s="47"/>
      <c r="G84" s="47"/>
      <c r="H84" s="62">
        <f t="shared" si="8"/>
        <v>0</v>
      </c>
      <c r="I84" s="47"/>
      <c r="J84" s="47"/>
      <c r="K84" s="89">
        <f t="shared" si="9"/>
        <v>0</v>
      </c>
      <c r="L84" s="89">
        <f t="shared" si="10"/>
        <v>0</v>
      </c>
      <c r="X84" s="10" t="str">
        <f t="shared" si="7"/>
        <v>Zeitreihe_1</v>
      </c>
    </row>
    <row r="85" spans="1:24" x14ac:dyDescent="0.25">
      <c r="A85" s="45"/>
      <c r="B85" s="45"/>
      <c r="C85" s="45"/>
      <c r="D85" s="49"/>
      <c r="E85" s="47"/>
      <c r="F85" s="47"/>
      <c r="G85" s="47"/>
      <c r="H85" s="62">
        <f t="shared" si="8"/>
        <v>0</v>
      </c>
      <c r="I85" s="47"/>
      <c r="J85" s="47"/>
      <c r="K85" s="89">
        <f t="shared" si="9"/>
        <v>0</v>
      </c>
      <c r="L85" s="89">
        <f t="shared" si="10"/>
        <v>0</v>
      </c>
      <c r="X85" s="10" t="str">
        <f t="shared" si="7"/>
        <v>Zeitreihe_1</v>
      </c>
    </row>
    <row r="86" spans="1:24" x14ac:dyDescent="0.25">
      <c r="A86" s="45"/>
      <c r="B86" s="45"/>
      <c r="C86" s="45"/>
      <c r="D86" s="49"/>
      <c r="E86" s="47"/>
      <c r="F86" s="47"/>
      <c r="G86" s="47"/>
      <c r="H86" s="62">
        <f t="shared" si="8"/>
        <v>0</v>
      </c>
      <c r="I86" s="47"/>
      <c r="J86" s="47"/>
      <c r="K86" s="89">
        <f t="shared" si="9"/>
        <v>0</v>
      </c>
      <c r="L86" s="89">
        <f t="shared" si="10"/>
        <v>0</v>
      </c>
      <c r="X86" s="10" t="str">
        <f t="shared" si="7"/>
        <v>Zeitreihe_1</v>
      </c>
    </row>
    <row r="87" spans="1:24" x14ac:dyDescent="0.25">
      <c r="A87" s="45"/>
      <c r="B87" s="45"/>
      <c r="C87" s="45"/>
      <c r="D87" s="49"/>
      <c r="E87" s="47"/>
      <c r="F87" s="47"/>
      <c r="G87" s="47"/>
      <c r="H87" s="62">
        <f t="shared" si="8"/>
        <v>0</v>
      </c>
      <c r="I87" s="47"/>
      <c r="J87" s="47"/>
      <c r="K87" s="89">
        <f t="shared" si="9"/>
        <v>0</v>
      </c>
      <c r="L87" s="89">
        <f t="shared" si="10"/>
        <v>0</v>
      </c>
      <c r="X87" s="10" t="str">
        <f t="shared" si="7"/>
        <v>Zeitreihe_1</v>
      </c>
    </row>
    <row r="88" spans="1:24" x14ac:dyDescent="0.25">
      <c r="A88" s="45"/>
      <c r="B88" s="45"/>
      <c r="C88" s="45"/>
      <c r="D88" s="49"/>
      <c r="E88" s="47"/>
      <c r="F88" s="47"/>
      <c r="G88" s="47"/>
      <c r="H88" s="62">
        <f t="shared" si="8"/>
        <v>0</v>
      </c>
      <c r="I88" s="47"/>
      <c r="J88" s="47"/>
      <c r="K88" s="89">
        <f t="shared" si="9"/>
        <v>0</v>
      </c>
      <c r="L88" s="89">
        <f t="shared" si="10"/>
        <v>0</v>
      </c>
      <c r="X88" s="10" t="str">
        <f t="shared" si="7"/>
        <v>Zeitreihe_1</v>
      </c>
    </row>
    <row r="89" spans="1:24" x14ac:dyDescent="0.25">
      <c r="A89" s="45"/>
      <c r="B89" s="45"/>
      <c r="C89" s="45"/>
      <c r="D89" s="49"/>
      <c r="E89" s="47"/>
      <c r="F89" s="47"/>
      <c r="G89" s="47"/>
      <c r="H89" s="62">
        <f t="shared" si="8"/>
        <v>0</v>
      </c>
      <c r="I89" s="47"/>
      <c r="J89" s="47"/>
      <c r="K89" s="89">
        <f t="shared" si="9"/>
        <v>0</v>
      </c>
      <c r="L89" s="89">
        <f t="shared" si="10"/>
        <v>0</v>
      </c>
      <c r="X89" s="10" t="str">
        <f t="shared" si="7"/>
        <v>Zeitreihe_1</v>
      </c>
    </row>
    <row r="90" spans="1:24" x14ac:dyDescent="0.25">
      <c r="A90" s="45"/>
      <c r="B90" s="45"/>
      <c r="C90" s="45"/>
      <c r="D90" s="49"/>
      <c r="E90" s="47"/>
      <c r="F90" s="47"/>
      <c r="G90" s="47"/>
      <c r="H90" s="62">
        <f t="shared" si="8"/>
        <v>0</v>
      </c>
      <c r="I90" s="47"/>
      <c r="J90" s="47"/>
      <c r="K90" s="89">
        <f t="shared" si="9"/>
        <v>0</v>
      </c>
      <c r="L90" s="89">
        <f t="shared" si="10"/>
        <v>0</v>
      </c>
      <c r="X90" s="10" t="str">
        <f t="shared" si="7"/>
        <v>Zeitreihe_1</v>
      </c>
    </row>
    <row r="91" spans="1:24" x14ac:dyDescent="0.25">
      <c r="A91" s="45"/>
      <c r="B91" s="45"/>
      <c r="C91" s="45"/>
      <c r="D91" s="49"/>
      <c r="E91" s="47"/>
      <c r="F91" s="47"/>
      <c r="G91" s="47"/>
      <c r="H91" s="62">
        <f t="shared" si="8"/>
        <v>0</v>
      </c>
      <c r="I91" s="47"/>
      <c r="J91" s="47"/>
      <c r="K91" s="89">
        <f t="shared" si="9"/>
        <v>0</v>
      </c>
      <c r="L91" s="89">
        <f t="shared" si="10"/>
        <v>0</v>
      </c>
      <c r="X91" s="10" t="str">
        <f t="shared" si="7"/>
        <v>Zeitreihe_1</v>
      </c>
    </row>
    <row r="92" spans="1:24" x14ac:dyDescent="0.25">
      <c r="A92" s="45"/>
      <c r="B92" s="45"/>
      <c r="C92" s="45"/>
      <c r="D92" s="49"/>
      <c r="E92" s="47"/>
      <c r="F92" s="47"/>
      <c r="G92" s="47"/>
      <c r="H92" s="62">
        <f t="shared" si="8"/>
        <v>0</v>
      </c>
      <c r="I92" s="47"/>
      <c r="J92" s="47"/>
      <c r="K92" s="89">
        <f t="shared" si="9"/>
        <v>0</v>
      </c>
      <c r="L92" s="89">
        <f t="shared" si="10"/>
        <v>0</v>
      </c>
      <c r="X92" s="10" t="str">
        <f t="shared" si="7"/>
        <v>Zeitreihe_1</v>
      </c>
    </row>
    <row r="93" spans="1:24" x14ac:dyDescent="0.25">
      <c r="A93" s="45"/>
      <c r="B93" s="45"/>
      <c r="C93" s="45"/>
      <c r="D93" s="49"/>
      <c r="E93" s="47"/>
      <c r="F93" s="47"/>
      <c r="G93" s="47"/>
      <c r="H93" s="62">
        <f t="shared" si="8"/>
        <v>0</v>
      </c>
      <c r="I93" s="47"/>
      <c r="J93" s="47"/>
      <c r="K93" s="89">
        <f t="shared" si="9"/>
        <v>0</v>
      </c>
      <c r="L93" s="89">
        <f t="shared" si="10"/>
        <v>0</v>
      </c>
      <c r="X93" s="10" t="str">
        <f t="shared" si="7"/>
        <v>Zeitreihe_1</v>
      </c>
    </row>
    <row r="94" spans="1:24" x14ac:dyDescent="0.25">
      <c r="A94" s="45"/>
      <c r="B94" s="45"/>
      <c r="C94" s="45"/>
      <c r="D94" s="49"/>
      <c r="E94" s="47"/>
      <c r="F94" s="47"/>
      <c r="G94" s="47"/>
      <c r="H94" s="62">
        <f t="shared" si="8"/>
        <v>0</v>
      </c>
      <c r="I94" s="47"/>
      <c r="J94" s="47"/>
      <c r="K94" s="89">
        <f t="shared" si="9"/>
        <v>0</v>
      </c>
      <c r="L94" s="89">
        <f t="shared" si="10"/>
        <v>0</v>
      </c>
      <c r="X94" s="10" t="str">
        <f t="shared" si="7"/>
        <v>Zeitreihe_1</v>
      </c>
    </row>
    <row r="95" spans="1:24" x14ac:dyDescent="0.25">
      <c r="A95" s="45"/>
      <c r="B95" s="45"/>
      <c r="C95" s="45"/>
      <c r="D95" s="49"/>
      <c r="E95" s="47"/>
      <c r="F95" s="47"/>
      <c r="G95" s="47"/>
      <c r="H95" s="62">
        <f t="shared" si="8"/>
        <v>0</v>
      </c>
      <c r="I95" s="47"/>
      <c r="J95" s="47"/>
      <c r="K95" s="89">
        <f t="shared" si="9"/>
        <v>0</v>
      </c>
      <c r="L95" s="89">
        <f t="shared" si="10"/>
        <v>0</v>
      </c>
      <c r="X95" s="10" t="str">
        <f t="shared" si="7"/>
        <v>Zeitreihe_1</v>
      </c>
    </row>
    <row r="96" spans="1:24" x14ac:dyDescent="0.25">
      <c r="A96" s="45"/>
      <c r="B96" s="45"/>
      <c r="C96" s="45"/>
      <c r="D96" s="49"/>
      <c r="E96" s="47"/>
      <c r="F96" s="47"/>
      <c r="G96" s="47"/>
      <c r="H96" s="62">
        <f t="shared" si="8"/>
        <v>0</v>
      </c>
      <c r="I96" s="47"/>
      <c r="J96" s="47"/>
      <c r="K96" s="89">
        <f t="shared" si="9"/>
        <v>0</v>
      </c>
      <c r="L96" s="89">
        <f t="shared" si="10"/>
        <v>0</v>
      </c>
      <c r="X96" s="10" t="str">
        <f t="shared" si="7"/>
        <v>Zeitreihe_1</v>
      </c>
    </row>
    <row r="97" spans="1:24" x14ac:dyDescent="0.25">
      <c r="A97" s="45"/>
      <c r="B97" s="45"/>
      <c r="C97" s="45"/>
      <c r="D97" s="49"/>
      <c r="E97" s="47"/>
      <c r="F97" s="47"/>
      <c r="G97" s="47"/>
      <c r="H97" s="62">
        <f t="shared" si="8"/>
        <v>0</v>
      </c>
      <c r="I97" s="47"/>
      <c r="J97" s="47"/>
      <c r="K97" s="89">
        <f t="shared" si="9"/>
        <v>0</v>
      </c>
      <c r="L97" s="89">
        <f t="shared" si="10"/>
        <v>0</v>
      </c>
      <c r="X97" s="10" t="str">
        <f t="shared" si="7"/>
        <v>Zeitreihe_1</v>
      </c>
    </row>
    <row r="98" spans="1:24" x14ac:dyDescent="0.25">
      <c r="A98" s="45"/>
      <c r="B98" s="45"/>
      <c r="C98" s="45"/>
      <c r="D98" s="49"/>
      <c r="E98" s="47"/>
      <c r="F98" s="47"/>
      <c r="G98" s="47"/>
      <c r="H98" s="62">
        <f t="shared" si="8"/>
        <v>0</v>
      </c>
      <c r="I98" s="47"/>
      <c r="J98" s="47"/>
      <c r="K98" s="89">
        <f t="shared" si="9"/>
        <v>0</v>
      </c>
      <c r="L98" s="89">
        <f t="shared" si="10"/>
        <v>0</v>
      </c>
      <c r="X98" s="10" t="str">
        <f t="shared" si="7"/>
        <v>Zeitreihe_1</v>
      </c>
    </row>
    <row r="99" spans="1:24" x14ac:dyDescent="0.25">
      <c r="A99" s="45"/>
      <c r="B99" s="45"/>
      <c r="C99" s="45"/>
      <c r="D99" s="49"/>
      <c r="E99" s="47"/>
      <c r="F99" s="47"/>
      <c r="G99" s="47"/>
      <c r="H99" s="62"/>
      <c r="I99" s="47"/>
      <c r="J99" s="47"/>
      <c r="K99" s="89"/>
      <c r="L99" s="89"/>
      <c r="X99" s="10"/>
    </row>
    <row r="100" spans="1:24" x14ac:dyDescent="0.25">
      <c r="A100" s="45"/>
      <c r="B100" s="45"/>
      <c r="C100" s="45"/>
      <c r="D100" s="49"/>
      <c r="E100" s="47"/>
      <c r="F100" s="47"/>
      <c r="G100" s="47"/>
      <c r="H100" s="62"/>
      <c r="I100" s="47"/>
      <c r="J100" s="47"/>
      <c r="K100" s="89"/>
      <c r="L100" s="89"/>
      <c r="X100" s="10"/>
    </row>
    <row r="101" spans="1:24" x14ac:dyDescent="0.25">
      <c r="A101" s="45"/>
      <c r="B101" s="45"/>
      <c r="C101" s="45"/>
      <c r="D101" s="49"/>
      <c r="E101" s="47"/>
      <c r="F101" s="47"/>
      <c r="G101" s="47"/>
      <c r="H101" s="62"/>
      <c r="I101" s="47"/>
      <c r="J101" s="47"/>
      <c r="K101" s="89"/>
      <c r="L101" s="89"/>
      <c r="X101" s="10"/>
    </row>
    <row r="102" spans="1:24" x14ac:dyDescent="0.25">
      <c r="A102" s="45"/>
      <c r="B102" s="45"/>
      <c r="C102" s="45"/>
      <c r="D102" s="49"/>
      <c r="E102" s="47"/>
      <c r="F102" s="47"/>
      <c r="G102" s="47"/>
      <c r="H102" s="62"/>
      <c r="I102" s="47"/>
      <c r="J102" s="47"/>
      <c r="K102" s="89"/>
      <c r="L102" s="89"/>
      <c r="X102" s="10"/>
    </row>
    <row r="103" spans="1:24" x14ac:dyDescent="0.25">
      <c r="A103" s="45"/>
      <c r="B103" s="45"/>
      <c r="C103" s="45"/>
      <c r="D103" s="49"/>
      <c r="E103" s="47"/>
      <c r="F103" s="47"/>
      <c r="G103" s="47"/>
      <c r="H103" s="62">
        <f t="shared" si="8"/>
        <v>0</v>
      </c>
      <c r="I103" s="47"/>
      <c r="J103" s="47"/>
      <c r="K103" s="89">
        <f t="shared" si="9"/>
        <v>0</v>
      </c>
      <c r="L103" s="89">
        <f t="shared" si="10"/>
        <v>0</v>
      </c>
      <c r="X103" s="10" t="str">
        <f t="shared" si="7"/>
        <v>Zeitreihe_1</v>
      </c>
    </row>
    <row r="104" spans="1:24" x14ac:dyDescent="0.25">
      <c r="A104" s="45"/>
      <c r="B104" s="45"/>
      <c r="C104" s="45"/>
      <c r="D104" s="49"/>
      <c r="E104" s="47"/>
      <c r="F104" s="47"/>
      <c r="G104" s="47"/>
      <c r="H104" s="62">
        <f t="shared" si="8"/>
        <v>0</v>
      </c>
      <c r="I104" s="47"/>
      <c r="J104" s="47"/>
      <c r="K104" s="89">
        <f t="shared" si="9"/>
        <v>0</v>
      </c>
      <c r="L104" s="89">
        <f t="shared" si="10"/>
        <v>0</v>
      </c>
      <c r="X104" s="10" t="str">
        <f t="shared" si="7"/>
        <v>Zeitreihe_1</v>
      </c>
    </row>
  </sheetData>
  <sheetProtection algorithmName="SHA-512" hashValue="rubkFxUFskstgCt6ggczi9Wxvv3Lmoun1p0vvz5ZNb3Mf33hSNJAAv3PDcXHu+LDOMu/nJ2xXgIipFBVPNMuOg==" saltValue="5WLb/mNMdQXvP3ItHkRXFQ==" spinCount="100000" sheet="1" objects="1" scenarios="1" formatCells="0" autoFilter="0"/>
  <autoFilter ref="A4:X4"/>
  <conditionalFormatting sqref="D6:D104">
    <cfRule type="cellIs" dxfId="7" priority="27" operator="equal">
      <formula>0</formula>
    </cfRule>
    <cfRule type="cellIs" dxfId="6" priority="28" operator="lessThan">
      <formula>2017</formula>
    </cfRule>
  </conditionalFormatting>
  <conditionalFormatting sqref="E6:I104">
    <cfRule type="expression" dxfId="5" priority="25">
      <formula>$B6="geleistete Anzahlungen und Anlagen im Bau des Sachanlagevermögens"</formula>
    </cfRule>
    <cfRule type="expression" dxfId="4" priority="26">
      <formula>$B6="geleistete Anzahlungen auf immaterielle Vermögensgegenstände"</formula>
    </cfRule>
  </conditionalFormatting>
  <conditionalFormatting sqref="D5">
    <cfRule type="cellIs" dxfId="3" priority="3" operator="equal">
      <formula>0</formula>
    </cfRule>
    <cfRule type="cellIs" dxfId="2" priority="4" operator="lessThan">
      <formula>2017</formula>
    </cfRule>
  </conditionalFormatting>
  <conditionalFormatting sqref="E5:I5">
    <cfRule type="expression" dxfId="1" priority="1">
      <formula>$B5="geleistete Anzahlungen und Anlagen im Bau des Sachanlagevermögens"</formula>
    </cfRule>
    <cfRule type="expression" dxfId="0" priority="2">
      <formula>$B5="geleistete Anzahlungen auf immaterielle Vermögensgegenstände"</formula>
    </cfRule>
  </conditionalFormatting>
  <pageMargins left="0.70866141732283472" right="0.70866141732283472" top="0.78740157480314965" bottom="0.78740157480314965" header="0.31496062992125984" footer="0.31496062992125984"/>
  <pageSetup paperSize="9" scale="48" fitToHeight="0" orientation="landscape" r:id="rId1"/>
  <headerFooter>
    <oddFooter>&amp;C&amp;P</oddFooter>
  </headerFooter>
  <rowBreaks count="2" manualBreakCount="2">
    <brk id="40" max="16383" man="1"/>
    <brk id="80" max="16383" man="1"/>
  </rowBreaks>
  <ignoredErrors>
    <ignoredError sqref="K103:K104 L103:L104 L6:L78 K6:K10 L80:L98 K80:K98 K12:K78" unlockedFormula="1"/>
  </ignoredErrors>
  <extLst>
    <ext xmlns:x14="http://schemas.microsoft.com/office/spreadsheetml/2009/9/main" uri="{CCE6A557-97BC-4b89-ADB6-D9C93CAAB3DF}">
      <x14:dataValidations xmlns:xm="http://schemas.microsoft.com/office/excel/2006/main" count="3">
        <x14:dataValidation type="list" allowBlank="1" showInputMessage="1">
          <x14:formula1>
            <xm:f>Listen!$I$2:$I$8</xm:f>
          </x14:formula1>
          <xm:sqref>D5:D104</xm:sqref>
        </x14:dataValidation>
        <x14:dataValidation type="list" allowBlank="1" showInputMessage="1" showErrorMessage="1">
          <x14:formula1>
            <xm:f>Listen!$F$2:$F$8</xm:f>
          </x14:formula1>
          <xm:sqref>B5:B104</xm:sqref>
        </x14:dataValidation>
        <x14:dataValidation type="list" allowBlank="1" showInputMessage="1" showErrorMessage="1">
          <x14:formula1>
            <xm:f>A_Stammdaten!$A$34:$A$38</xm:f>
          </x14:formula1>
          <xm:sqref>A5:A104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outlinePr summaryBelow="0" summaryRight="0"/>
  </sheetPr>
  <dimension ref="A1:T22"/>
  <sheetViews>
    <sheetView showGridLines="0" showWhiteSpace="0" topLeftCell="D1" zoomScale="70" zoomScaleNormal="70" zoomScaleSheetLayoutView="100" workbookViewId="0">
      <selection activeCell="U6" sqref="U6:U23"/>
    </sheetView>
  </sheetViews>
  <sheetFormatPr baseColWidth="10" defaultRowHeight="15" outlineLevelRow="1" outlineLevelCol="1" x14ac:dyDescent="0.25"/>
  <cols>
    <col min="1" max="1" width="7.5703125" style="15" customWidth="1"/>
    <col min="2" max="2" width="5.42578125" style="15" customWidth="1"/>
    <col min="3" max="3" width="59" style="15" customWidth="1"/>
    <col min="4" max="4" width="16.85546875" style="15" customWidth="1"/>
    <col min="5" max="11" width="16.85546875" style="15" customWidth="1" outlineLevel="1"/>
    <col min="12" max="12" width="16.85546875" style="15" customWidth="1"/>
    <col min="13" max="19" width="16.85546875" style="15" customWidth="1" outlineLevel="1"/>
    <col min="20" max="16384" width="11.42578125" style="15"/>
  </cols>
  <sheetData>
    <row r="1" spans="1:20" ht="18.75" x14ac:dyDescent="0.25">
      <c r="A1" s="70" t="s">
        <v>190</v>
      </c>
    </row>
    <row r="2" spans="1:20" ht="19.5" thickBot="1" x14ac:dyDescent="0.35">
      <c r="A2" s="133"/>
    </row>
    <row r="3" spans="1:20" s="133" customFormat="1" ht="18.75" x14ac:dyDescent="0.3">
      <c r="B3" s="145"/>
      <c r="C3" s="149" t="s">
        <v>155</v>
      </c>
      <c r="D3" s="154" t="str">
        <f>CONCATENATE("Tätigkeit Elektrizitätsverteilung für ",A_Stammdaten!A34)</f>
        <v xml:space="preserve">Tätigkeit Elektrizitätsverteilung für </v>
      </c>
      <c r="E3" s="155"/>
      <c r="F3" s="155"/>
      <c r="G3" s="155"/>
      <c r="H3" s="155"/>
      <c r="I3" s="155"/>
      <c r="J3" s="155"/>
      <c r="K3" s="155"/>
      <c r="L3" s="154" t="str">
        <f>CONCATENATE("Tätigkeit Elektrizitätsverteilung für ",A_Stammdaten!A35)</f>
        <v xml:space="preserve">Tätigkeit Elektrizitätsverteilung für </v>
      </c>
      <c r="M3" s="155"/>
      <c r="N3" s="155"/>
      <c r="O3" s="155"/>
      <c r="P3" s="155"/>
      <c r="Q3" s="155"/>
      <c r="R3" s="155"/>
      <c r="S3" s="155"/>
    </row>
    <row r="4" spans="1:20" s="134" customFormat="1" ht="78.75" x14ac:dyDescent="0.25">
      <c r="B4" s="146"/>
      <c r="C4" s="150"/>
      <c r="D4" s="156" t="s">
        <v>156</v>
      </c>
      <c r="E4" s="147" t="s">
        <v>157</v>
      </c>
      <c r="F4" s="147" t="s">
        <v>158</v>
      </c>
      <c r="G4" s="147" t="s">
        <v>159</v>
      </c>
      <c r="H4" s="147" t="s">
        <v>187</v>
      </c>
      <c r="I4" s="147" t="s">
        <v>188</v>
      </c>
      <c r="J4" s="147" t="s">
        <v>189</v>
      </c>
      <c r="K4" s="147" t="s">
        <v>160</v>
      </c>
      <c r="L4" s="156" t="s">
        <v>156</v>
      </c>
      <c r="M4" s="147" t="s">
        <v>157</v>
      </c>
      <c r="N4" s="147" t="s">
        <v>158</v>
      </c>
      <c r="O4" s="147" t="s">
        <v>159</v>
      </c>
      <c r="P4" s="147" t="s">
        <v>187</v>
      </c>
      <c r="Q4" s="147" t="s">
        <v>188</v>
      </c>
      <c r="R4" s="147" t="s">
        <v>189</v>
      </c>
      <c r="S4" s="147" t="s">
        <v>160</v>
      </c>
    </row>
    <row r="5" spans="1:20" ht="24.75" customHeight="1" x14ac:dyDescent="0.25">
      <c r="A5" s="201" t="str">
        <f>CONCATENATE("Anlagenspiegel des Jahres ",A_Stammdaten!B9-2)</f>
        <v>Anlagenspiegel des Jahres 2022</v>
      </c>
      <c r="B5" s="202"/>
      <c r="C5" s="202"/>
      <c r="D5" s="157"/>
      <c r="E5" s="158"/>
      <c r="F5" s="158"/>
      <c r="G5" s="158"/>
      <c r="H5" s="158"/>
      <c r="I5" s="158"/>
      <c r="J5" s="158"/>
      <c r="K5" s="158"/>
      <c r="L5" s="157"/>
      <c r="M5" s="158"/>
      <c r="N5" s="158"/>
      <c r="O5" s="158"/>
      <c r="P5" s="158"/>
      <c r="Q5" s="158"/>
      <c r="R5" s="158"/>
      <c r="S5" s="158"/>
    </row>
    <row r="6" spans="1:20" s="138" customFormat="1" outlineLevel="1" x14ac:dyDescent="0.25">
      <c r="A6" s="148">
        <f>A_Stammdaten!$B$9-2</f>
        <v>2022</v>
      </c>
      <c r="B6" s="135" t="s">
        <v>161</v>
      </c>
      <c r="C6" s="151" t="s">
        <v>162</v>
      </c>
      <c r="D6" s="159">
        <f t="shared" ref="D6:S6" si="0">SUM(D7+D11+D16)</f>
        <v>0</v>
      </c>
      <c r="E6" s="136">
        <f t="shared" si="0"/>
        <v>0</v>
      </c>
      <c r="F6" s="136">
        <f t="shared" si="0"/>
        <v>0</v>
      </c>
      <c r="G6" s="136">
        <f t="shared" si="0"/>
        <v>0</v>
      </c>
      <c r="H6" s="136"/>
      <c r="I6" s="136"/>
      <c r="J6" s="136"/>
      <c r="K6" s="136">
        <f t="shared" si="0"/>
        <v>0</v>
      </c>
      <c r="L6" s="159">
        <f t="shared" si="0"/>
        <v>0</v>
      </c>
      <c r="M6" s="136">
        <f t="shared" si="0"/>
        <v>0</v>
      </c>
      <c r="N6" s="136">
        <f t="shared" si="0"/>
        <v>0</v>
      </c>
      <c r="O6" s="136">
        <f t="shared" si="0"/>
        <v>0</v>
      </c>
      <c r="P6" s="136"/>
      <c r="Q6" s="136"/>
      <c r="R6" s="136"/>
      <c r="S6" s="136">
        <f t="shared" si="0"/>
        <v>0</v>
      </c>
      <c r="T6" s="137"/>
    </row>
    <row r="7" spans="1:20" s="138" customFormat="1" outlineLevel="1" x14ac:dyDescent="0.25">
      <c r="A7" s="148">
        <f>A_Stammdaten!$B$9-2</f>
        <v>2022</v>
      </c>
      <c r="B7" s="139" t="s">
        <v>163</v>
      </c>
      <c r="C7" s="152" t="s">
        <v>164</v>
      </c>
      <c r="D7" s="159">
        <f t="shared" ref="D7:S7" si="1">SUM(D8:D10)</f>
        <v>0</v>
      </c>
      <c r="E7" s="136">
        <f t="shared" si="1"/>
        <v>0</v>
      </c>
      <c r="F7" s="136">
        <f t="shared" si="1"/>
        <v>0</v>
      </c>
      <c r="G7" s="136">
        <f t="shared" si="1"/>
        <v>0</v>
      </c>
      <c r="H7" s="136"/>
      <c r="I7" s="136"/>
      <c r="J7" s="136"/>
      <c r="K7" s="136">
        <f t="shared" si="1"/>
        <v>0</v>
      </c>
      <c r="L7" s="159">
        <f t="shared" si="1"/>
        <v>0</v>
      </c>
      <c r="M7" s="136">
        <f t="shared" si="1"/>
        <v>0</v>
      </c>
      <c r="N7" s="136">
        <f t="shared" si="1"/>
        <v>0</v>
      </c>
      <c r="O7" s="136">
        <f t="shared" si="1"/>
        <v>0</v>
      </c>
      <c r="P7" s="136"/>
      <c r="Q7" s="136"/>
      <c r="R7" s="136"/>
      <c r="S7" s="136">
        <f t="shared" si="1"/>
        <v>0</v>
      </c>
      <c r="T7" s="137"/>
    </row>
    <row r="8" spans="1:20" s="142" customFormat="1" ht="30" outlineLevel="1" x14ac:dyDescent="0.25">
      <c r="A8" s="148">
        <f>A_Stammdaten!$B$9-2</f>
        <v>2022</v>
      </c>
      <c r="B8" s="179" t="s">
        <v>165</v>
      </c>
      <c r="C8" s="180" t="s">
        <v>166</v>
      </c>
      <c r="D8" s="160"/>
      <c r="E8" s="161"/>
      <c r="F8" s="161"/>
      <c r="G8" s="161"/>
      <c r="H8" s="161"/>
      <c r="I8" s="161"/>
      <c r="J8" s="161"/>
      <c r="K8" s="140">
        <f>D8+E8-F8+G8</f>
        <v>0</v>
      </c>
      <c r="L8" s="160"/>
      <c r="M8" s="161"/>
      <c r="N8" s="161"/>
      <c r="O8" s="161"/>
      <c r="P8" s="161"/>
      <c r="Q8" s="161"/>
      <c r="R8" s="161"/>
      <c r="S8" s="140">
        <f>L8+M8-N8+O8</f>
        <v>0</v>
      </c>
      <c r="T8" s="141"/>
    </row>
    <row r="9" spans="1:20" s="138" customFormat="1" outlineLevel="1" x14ac:dyDescent="0.25">
      <c r="A9" s="148">
        <f>A_Stammdaten!$B$9-2</f>
        <v>2022</v>
      </c>
      <c r="B9" s="143" t="s">
        <v>167</v>
      </c>
      <c r="C9" s="153" t="s">
        <v>2</v>
      </c>
      <c r="D9" s="160"/>
      <c r="E9" s="161"/>
      <c r="F9" s="161"/>
      <c r="G9" s="161"/>
      <c r="H9" s="161"/>
      <c r="I9" s="161"/>
      <c r="J9" s="161"/>
      <c r="K9" s="162">
        <f>D9+E9-F9+G9</f>
        <v>0</v>
      </c>
      <c r="L9" s="160"/>
      <c r="M9" s="161"/>
      <c r="N9" s="161"/>
      <c r="O9" s="161"/>
      <c r="P9" s="161"/>
      <c r="Q9" s="161"/>
      <c r="R9" s="161"/>
      <c r="S9" s="162">
        <f>L9+M9-N9+O9</f>
        <v>0</v>
      </c>
      <c r="T9" s="137"/>
    </row>
    <row r="10" spans="1:20" s="138" customFormat="1" outlineLevel="1" x14ac:dyDescent="0.25">
      <c r="A10" s="148">
        <f>A_Stammdaten!$B$9-2</f>
        <v>2022</v>
      </c>
      <c r="B10" s="143" t="s">
        <v>168</v>
      </c>
      <c r="C10" s="153" t="s">
        <v>169</v>
      </c>
      <c r="D10" s="160"/>
      <c r="E10" s="161"/>
      <c r="F10" s="161"/>
      <c r="G10" s="161"/>
      <c r="H10" s="161"/>
      <c r="I10" s="161"/>
      <c r="J10" s="161"/>
      <c r="K10" s="162">
        <f>D10+E10-F10+G10</f>
        <v>0</v>
      </c>
      <c r="L10" s="160"/>
      <c r="M10" s="161"/>
      <c r="N10" s="161"/>
      <c r="O10" s="161"/>
      <c r="P10" s="161"/>
      <c r="Q10" s="161"/>
      <c r="R10" s="161"/>
      <c r="S10" s="162">
        <f>L10+M10-N10+O10</f>
        <v>0</v>
      </c>
      <c r="T10" s="137"/>
    </row>
    <row r="11" spans="1:20" s="138" customFormat="1" outlineLevel="1" x14ac:dyDescent="0.25">
      <c r="A11" s="148">
        <f>A_Stammdaten!$B$9-2</f>
        <v>2022</v>
      </c>
      <c r="B11" s="139" t="s">
        <v>170</v>
      </c>
      <c r="C11" s="152" t="s">
        <v>171</v>
      </c>
      <c r="D11" s="163">
        <f t="shared" ref="D11:S11" si="2">SUM(D12:D15)</f>
        <v>0</v>
      </c>
      <c r="E11" s="162">
        <f t="shared" si="2"/>
        <v>0</v>
      </c>
      <c r="F11" s="162">
        <f t="shared" si="2"/>
        <v>0</v>
      </c>
      <c r="G11" s="162">
        <f t="shared" si="2"/>
        <v>0</v>
      </c>
      <c r="H11" s="162"/>
      <c r="I11" s="162"/>
      <c r="J11" s="162"/>
      <c r="K11" s="162">
        <f t="shared" si="2"/>
        <v>0</v>
      </c>
      <c r="L11" s="163">
        <f t="shared" si="2"/>
        <v>0</v>
      </c>
      <c r="M11" s="162">
        <f t="shared" si="2"/>
        <v>0</v>
      </c>
      <c r="N11" s="162">
        <f t="shared" si="2"/>
        <v>0</v>
      </c>
      <c r="O11" s="162">
        <f t="shared" si="2"/>
        <v>0</v>
      </c>
      <c r="P11" s="162"/>
      <c r="Q11" s="162"/>
      <c r="R11" s="162"/>
      <c r="S11" s="162">
        <f t="shared" si="2"/>
        <v>0</v>
      </c>
      <c r="T11" s="137"/>
    </row>
    <row r="12" spans="1:20" s="138" customFormat="1" ht="30" outlineLevel="1" x14ac:dyDescent="0.25">
      <c r="A12" s="148">
        <f>A_Stammdaten!$B$9-2</f>
        <v>2022</v>
      </c>
      <c r="B12" s="143" t="s">
        <v>165</v>
      </c>
      <c r="C12" s="153" t="s">
        <v>172</v>
      </c>
      <c r="D12" s="160"/>
      <c r="E12" s="161"/>
      <c r="F12" s="161"/>
      <c r="G12" s="161"/>
      <c r="H12" s="161"/>
      <c r="I12" s="161"/>
      <c r="J12" s="161"/>
      <c r="K12" s="162">
        <f>D12+E12-F12+G12</f>
        <v>0</v>
      </c>
      <c r="L12" s="160"/>
      <c r="M12" s="161"/>
      <c r="N12" s="161"/>
      <c r="O12" s="161"/>
      <c r="P12" s="161"/>
      <c r="Q12" s="161"/>
      <c r="R12" s="161"/>
      <c r="S12" s="162">
        <f>L12+M12-N12+O12</f>
        <v>0</v>
      </c>
      <c r="T12" s="137"/>
    </row>
    <row r="13" spans="1:20" s="138" customFormat="1" outlineLevel="1" x14ac:dyDescent="0.25">
      <c r="A13" s="148">
        <f>A_Stammdaten!$B$9-2</f>
        <v>2022</v>
      </c>
      <c r="B13" s="143" t="s">
        <v>167</v>
      </c>
      <c r="C13" s="153" t="s">
        <v>173</v>
      </c>
      <c r="D13" s="160"/>
      <c r="E13" s="161"/>
      <c r="F13" s="161"/>
      <c r="G13" s="161"/>
      <c r="H13" s="161"/>
      <c r="I13" s="161"/>
      <c r="J13" s="161"/>
      <c r="K13" s="162">
        <f>D13+E13-F13+G13</f>
        <v>0</v>
      </c>
      <c r="L13" s="160"/>
      <c r="M13" s="161"/>
      <c r="N13" s="161"/>
      <c r="O13" s="161"/>
      <c r="P13" s="161"/>
      <c r="Q13" s="161"/>
      <c r="R13" s="161"/>
      <c r="S13" s="162">
        <f>L13+M13-N13+O13</f>
        <v>0</v>
      </c>
      <c r="T13" s="137"/>
    </row>
    <row r="14" spans="1:20" s="138" customFormat="1" outlineLevel="1" x14ac:dyDescent="0.25">
      <c r="A14" s="148">
        <f>A_Stammdaten!$B$9-2</f>
        <v>2022</v>
      </c>
      <c r="B14" s="143" t="s">
        <v>168</v>
      </c>
      <c r="C14" s="153" t="s">
        <v>174</v>
      </c>
      <c r="D14" s="160"/>
      <c r="E14" s="161"/>
      <c r="F14" s="161"/>
      <c r="G14" s="161"/>
      <c r="H14" s="161"/>
      <c r="I14" s="161"/>
      <c r="J14" s="161"/>
      <c r="K14" s="162">
        <f>D14+E14-F14+G14</f>
        <v>0</v>
      </c>
      <c r="L14" s="160"/>
      <c r="M14" s="161"/>
      <c r="N14" s="161"/>
      <c r="O14" s="161"/>
      <c r="P14" s="161"/>
      <c r="Q14" s="161"/>
      <c r="R14" s="161"/>
      <c r="S14" s="162">
        <f>L14+M14-N14+O14</f>
        <v>0</v>
      </c>
      <c r="T14" s="137"/>
    </row>
    <row r="15" spans="1:20" s="138" customFormat="1" outlineLevel="1" x14ac:dyDescent="0.25">
      <c r="A15" s="148">
        <f>A_Stammdaten!$B$9-2</f>
        <v>2022</v>
      </c>
      <c r="B15" s="143" t="s">
        <v>175</v>
      </c>
      <c r="C15" s="153" t="s">
        <v>176</v>
      </c>
      <c r="D15" s="160"/>
      <c r="E15" s="161"/>
      <c r="F15" s="161"/>
      <c r="G15" s="161"/>
      <c r="H15" s="161"/>
      <c r="I15" s="161"/>
      <c r="J15" s="161"/>
      <c r="K15" s="162">
        <f>D15+E15-F15+G15</f>
        <v>0</v>
      </c>
      <c r="L15" s="160"/>
      <c r="M15" s="161"/>
      <c r="N15" s="161"/>
      <c r="O15" s="161"/>
      <c r="P15" s="161"/>
      <c r="Q15" s="161"/>
      <c r="R15" s="161"/>
      <c r="S15" s="162">
        <f>L15+M15-N15+O15</f>
        <v>0</v>
      </c>
      <c r="T15" s="137"/>
    </row>
    <row r="16" spans="1:20" s="138" customFormat="1" outlineLevel="1" x14ac:dyDescent="0.25">
      <c r="A16" s="164">
        <f>A_Stammdaten!$B$9-2</f>
        <v>2022</v>
      </c>
      <c r="B16" s="139" t="s">
        <v>177</v>
      </c>
      <c r="C16" s="152" t="s">
        <v>178</v>
      </c>
      <c r="D16" s="163">
        <f t="shared" ref="D16:S16" si="3">SUM(D17:D22)</f>
        <v>0</v>
      </c>
      <c r="E16" s="144">
        <f t="shared" si="3"/>
        <v>0</v>
      </c>
      <c r="F16" s="144">
        <f t="shared" si="3"/>
        <v>0</v>
      </c>
      <c r="G16" s="144">
        <f t="shared" si="3"/>
        <v>0</v>
      </c>
      <c r="H16" s="144"/>
      <c r="I16" s="144"/>
      <c r="J16" s="144"/>
      <c r="K16" s="144">
        <f t="shared" si="3"/>
        <v>0</v>
      </c>
      <c r="L16" s="163">
        <f t="shared" si="3"/>
        <v>0</v>
      </c>
      <c r="M16" s="144">
        <f t="shared" si="3"/>
        <v>0</v>
      </c>
      <c r="N16" s="144">
        <f t="shared" si="3"/>
        <v>0</v>
      </c>
      <c r="O16" s="144">
        <f t="shared" si="3"/>
        <v>0</v>
      </c>
      <c r="P16" s="144"/>
      <c r="Q16" s="144"/>
      <c r="R16" s="144"/>
      <c r="S16" s="144">
        <f t="shared" si="3"/>
        <v>0</v>
      </c>
      <c r="T16" s="137"/>
    </row>
    <row r="17" spans="1:20" s="138" customFormat="1" outlineLevel="1" x14ac:dyDescent="0.25">
      <c r="A17" s="164">
        <f>A_Stammdaten!$B$9-2</f>
        <v>2022</v>
      </c>
      <c r="B17" s="143" t="s">
        <v>165</v>
      </c>
      <c r="C17" s="153" t="s">
        <v>179</v>
      </c>
      <c r="D17" s="171"/>
      <c r="E17" s="172"/>
      <c r="F17" s="172"/>
      <c r="G17" s="172"/>
      <c r="H17" s="172"/>
      <c r="I17" s="172"/>
      <c r="J17" s="172"/>
      <c r="K17" s="173">
        <f t="shared" ref="K17:K22" si="4">D17+E17-F17+G17</f>
        <v>0</v>
      </c>
      <c r="L17" s="171"/>
      <c r="M17" s="172"/>
      <c r="N17" s="172"/>
      <c r="O17" s="172"/>
      <c r="P17" s="172"/>
      <c r="Q17" s="172"/>
      <c r="R17" s="172"/>
      <c r="S17" s="173">
        <f t="shared" ref="S17:S22" si="5">L17+M17-N17+O17</f>
        <v>0</v>
      </c>
      <c r="T17" s="137"/>
    </row>
    <row r="18" spans="1:20" s="138" customFormat="1" outlineLevel="1" x14ac:dyDescent="0.25">
      <c r="A18" s="164">
        <f>A_Stammdaten!$B$9-2</f>
        <v>2022</v>
      </c>
      <c r="B18" s="143" t="s">
        <v>167</v>
      </c>
      <c r="C18" s="153" t="s">
        <v>180</v>
      </c>
      <c r="D18" s="171"/>
      <c r="E18" s="172"/>
      <c r="F18" s="172"/>
      <c r="G18" s="172"/>
      <c r="H18" s="172"/>
      <c r="I18" s="172"/>
      <c r="J18" s="172"/>
      <c r="K18" s="173">
        <f t="shared" si="4"/>
        <v>0</v>
      </c>
      <c r="L18" s="171"/>
      <c r="M18" s="172"/>
      <c r="N18" s="172"/>
      <c r="O18" s="172"/>
      <c r="P18" s="172"/>
      <c r="Q18" s="172"/>
      <c r="R18" s="172"/>
      <c r="S18" s="173">
        <f t="shared" si="5"/>
        <v>0</v>
      </c>
      <c r="T18" s="137"/>
    </row>
    <row r="19" spans="1:20" s="138" customFormat="1" outlineLevel="1" x14ac:dyDescent="0.25">
      <c r="A19" s="164">
        <f>A_Stammdaten!$B$9-2</f>
        <v>2022</v>
      </c>
      <c r="B19" s="143" t="s">
        <v>168</v>
      </c>
      <c r="C19" s="153" t="s">
        <v>181</v>
      </c>
      <c r="D19" s="171"/>
      <c r="E19" s="172"/>
      <c r="F19" s="172"/>
      <c r="G19" s="172"/>
      <c r="H19" s="172"/>
      <c r="I19" s="172"/>
      <c r="J19" s="172"/>
      <c r="K19" s="173">
        <f t="shared" si="4"/>
        <v>0</v>
      </c>
      <c r="L19" s="171"/>
      <c r="M19" s="172"/>
      <c r="N19" s="172"/>
      <c r="O19" s="172"/>
      <c r="P19" s="172"/>
      <c r="Q19" s="172"/>
      <c r="R19" s="172"/>
      <c r="S19" s="173">
        <f t="shared" si="5"/>
        <v>0</v>
      </c>
      <c r="T19" s="137"/>
    </row>
    <row r="20" spans="1:20" s="138" customFormat="1" ht="30" outlineLevel="1" x14ac:dyDescent="0.25">
      <c r="A20" s="164">
        <f>A_Stammdaten!$B$9-2</f>
        <v>2022</v>
      </c>
      <c r="B20" s="143" t="s">
        <v>175</v>
      </c>
      <c r="C20" s="153" t="s">
        <v>182</v>
      </c>
      <c r="D20" s="171"/>
      <c r="E20" s="172"/>
      <c r="F20" s="172"/>
      <c r="G20" s="172"/>
      <c r="H20" s="172"/>
      <c r="I20" s="172"/>
      <c r="J20" s="172"/>
      <c r="K20" s="173">
        <f t="shared" si="4"/>
        <v>0</v>
      </c>
      <c r="L20" s="171"/>
      <c r="M20" s="172"/>
      <c r="N20" s="172"/>
      <c r="O20" s="172"/>
      <c r="P20" s="172"/>
      <c r="Q20" s="172"/>
      <c r="R20" s="172"/>
      <c r="S20" s="173">
        <f t="shared" si="5"/>
        <v>0</v>
      </c>
      <c r="T20" s="137"/>
    </row>
    <row r="21" spans="1:20" s="138" customFormat="1" outlineLevel="1" x14ac:dyDescent="0.25">
      <c r="A21" s="164">
        <f>A_Stammdaten!$B$9-2</f>
        <v>2022</v>
      </c>
      <c r="B21" s="143" t="s">
        <v>183</v>
      </c>
      <c r="C21" s="153" t="s">
        <v>184</v>
      </c>
      <c r="D21" s="171"/>
      <c r="E21" s="172"/>
      <c r="F21" s="172"/>
      <c r="G21" s="172"/>
      <c r="H21" s="172"/>
      <c r="I21" s="172"/>
      <c r="J21" s="172"/>
      <c r="K21" s="173">
        <f t="shared" si="4"/>
        <v>0</v>
      </c>
      <c r="L21" s="171"/>
      <c r="M21" s="172"/>
      <c r="N21" s="172"/>
      <c r="O21" s="172"/>
      <c r="P21" s="172"/>
      <c r="Q21" s="172"/>
      <c r="R21" s="172"/>
      <c r="S21" s="173">
        <f t="shared" si="5"/>
        <v>0</v>
      </c>
      <c r="T21" s="137"/>
    </row>
    <row r="22" spans="1:20" s="138" customFormat="1" ht="15.75" outlineLevel="1" thickBot="1" x14ac:dyDescent="0.3">
      <c r="A22" s="164">
        <f>A_Stammdaten!$B$9-2</f>
        <v>2022</v>
      </c>
      <c r="B22" s="143" t="s">
        <v>185</v>
      </c>
      <c r="C22" s="153" t="s">
        <v>186</v>
      </c>
      <c r="D22" s="174"/>
      <c r="E22" s="175"/>
      <c r="F22" s="175"/>
      <c r="G22" s="175"/>
      <c r="H22" s="175"/>
      <c r="I22" s="175"/>
      <c r="J22" s="175"/>
      <c r="K22" s="176">
        <f t="shared" si="4"/>
        <v>0</v>
      </c>
      <c r="L22" s="174"/>
      <c r="M22" s="175"/>
      <c r="N22" s="175"/>
      <c r="O22" s="175"/>
      <c r="P22" s="175"/>
      <c r="Q22" s="175"/>
      <c r="R22" s="175"/>
      <c r="S22" s="176">
        <f t="shared" si="5"/>
        <v>0</v>
      </c>
      <c r="T22" s="137"/>
    </row>
  </sheetData>
  <sheetProtection algorithmName="SHA-512" hashValue="eO2Q6iM1BMt1gk2uDjCWyr3YeX0e4l+N1UvBUSlG7awdU3te9cwWK13ExFp12cq94ShbooFnK3Y23w2cza7gYQ==" saltValue="8pcfjHRDQH3ZlizfrtjgVA==" spinCount="100000" sheet="1" objects="1" scenarios="1"/>
  <mergeCells count="1">
    <mergeCell ref="A5:C5"/>
  </mergeCells>
  <pageMargins left="0.78740157480314965" right="0.78740157480314965" top="0.74803149606299213" bottom="0.39370078740157483" header="0.23622047244094491" footer="0.15748031496062992"/>
  <pageSetup paperSize="9"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47"/>
  <sheetViews>
    <sheetView topLeftCell="A19" workbookViewId="0">
      <selection activeCell="G47" sqref="G47"/>
    </sheetView>
  </sheetViews>
  <sheetFormatPr baseColWidth="10" defaultRowHeight="15" x14ac:dyDescent="0.25"/>
  <cols>
    <col min="1" max="1" width="64.5703125" customWidth="1"/>
    <col min="2" max="2" width="7.7109375" customWidth="1"/>
    <col min="3" max="3" width="40.140625" customWidth="1"/>
  </cols>
  <sheetData>
    <row r="1" spans="1:3" ht="18.75" x14ac:dyDescent="0.25">
      <c r="A1" s="70" t="s">
        <v>191</v>
      </c>
    </row>
    <row r="3" spans="1:3" ht="14.25" customHeight="1" x14ac:dyDescent="0.25">
      <c r="A3" s="35" t="s">
        <v>13</v>
      </c>
      <c r="B3" s="35" t="s">
        <v>195</v>
      </c>
      <c r="C3" s="35" t="s">
        <v>192</v>
      </c>
    </row>
    <row r="4" spans="1:3" x14ac:dyDescent="0.25">
      <c r="A4" s="166" t="s">
        <v>68</v>
      </c>
      <c r="B4" s="167" t="s">
        <v>193</v>
      </c>
      <c r="C4" s="170"/>
    </row>
    <row r="5" spans="1:3" x14ac:dyDescent="0.25">
      <c r="A5" s="166" t="s">
        <v>73</v>
      </c>
      <c r="B5" s="167" t="s">
        <v>193</v>
      </c>
      <c r="C5" s="170"/>
    </row>
    <row r="6" spans="1:3" x14ac:dyDescent="0.25">
      <c r="A6" s="166" t="s">
        <v>11</v>
      </c>
      <c r="B6" s="167" t="s">
        <v>193</v>
      </c>
      <c r="C6" s="170"/>
    </row>
    <row r="7" spans="1:3" x14ac:dyDescent="0.25">
      <c r="A7" s="166" t="s">
        <v>80</v>
      </c>
      <c r="B7" s="167" t="s">
        <v>193</v>
      </c>
      <c r="C7" s="170"/>
    </row>
    <row r="8" spans="1:3" x14ac:dyDescent="0.25">
      <c r="A8" s="166" t="s">
        <v>63</v>
      </c>
      <c r="B8" s="167" t="s">
        <v>193</v>
      </c>
      <c r="C8" s="170"/>
    </row>
    <row r="9" spans="1:3" x14ac:dyDescent="0.25">
      <c r="A9" s="166" t="s">
        <v>61</v>
      </c>
      <c r="B9" s="167" t="s">
        <v>193</v>
      </c>
      <c r="C9" s="170"/>
    </row>
    <row r="10" spans="1:3" x14ac:dyDescent="0.25">
      <c r="A10" s="166" t="s">
        <v>64</v>
      </c>
      <c r="B10" s="167" t="s">
        <v>193</v>
      </c>
      <c r="C10" s="170"/>
    </row>
    <row r="11" spans="1:3" x14ac:dyDescent="0.25">
      <c r="A11" s="166" t="s">
        <v>62</v>
      </c>
      <c r="B11" s="167" t="s">
        <v>193</v>
      </c>
      <c r="C11" s="170"/>
    </row>
    <row r="12" spans="1:3" x14ac:dyDescent="0.25">
      <c r="A12" s="166" t="s">
        <v>17</v>
      </c>
      <c r="B12" s="167" t="s">
        <v>193</v>
      </c>
      <c r="C12" s="170"/>
    </row>
    <row r="13" spans="1:3" x14ac:dyDescent="0.25">
      <c r="A13" s="166" t="s">
        <v>15</v>
      </c>
      <c r="B13" s="167" t="s">
        <v>193</v>
      </c>
      <c r="C13" s="170"/>
    </row>
    <row r="14" spans="1:3" x14ac:dyDescent="0.25">
      <c r="A14" s="166" t="s">
        <v>19</v>
      </c>
      <c r="B14" s="167" t="s">
        <v>193</v>
      </c>
      <c r="C14" s="170"/>
    </row>
    <row r="15" spans="1:3" x14ac:dyDescent="0.25">
      <c r="A15" s="166" t="s">
        <v>69</v>
      </c>
      <c r="B15" s="167" t="s">
        <v>193</v>
      </c>
      <c r="C15" s="170"/>
    </row>
    <row r="16" spans="1:3" x14ac:dyDescent="0.25">
      <c r="A16" s="166" t="s">
        <v>59</v>
      </c>
      <c r="B16" s="167" t="s">
        <v>193</v>
      </c>
      <c r="C16" s="170"/>
    </row>
    <row r="17" spans="1:3" x14ac:dyDescent="0.25">
      <c r="A17" s="166" t="s">
        <v>57</v>
      </c>
      <c r="B17" s="167" t="s">
        <v>193</v>
      </c>
      <c r="C17" s="170"/>
    </row>
    <row r="18" spans="1:3" x14ac:dyDescent="0.25">
      <c r="A18" s="166" t="s">
        <v>56</v>
      </c>
      <c r="B18" s="167" t="s">
        <v>193</v>
      </c>
      <c r="C18" s="170"/>
    </row>
    <row r="19" spans="1:3" x14ac:dyDescent="0.25">
      <c r="A19" s="166" t="s">
        <v>60</v>
      </c>
      <c r="B19" s="167" t="s">
        <v>193</v>
      </c>
      <c r="C19" s="170"/>
    </row>
    <row r="20" spans="1:3" x14ac:dyDescent="0.25">
      <c r="A20" s="166" t="s">
        <v>58</v>
      </c>
      <c r="B20" s="167" t="s">
        <v>193</v>
      </c>
      <c r="C20" s="170"/>
    </row>
    <row r="21" spans="1:3" x14ac:dyDescent="0.25">
      <c r="A21" s="166" t="s">
        <v>71</v>
      </c>
      <c r="B21" s="167" t="s">
        <v>193</v>
      </c>
      <c r="C21" s="170"/>
    </row>
    <row r="22" spans="1:3" x14ac:dyDescent="0.25">
      <c r="A22" s="166" t="s">
        <v>18</v>
      </c>
      <c r="B22" s="167" t="s">
        <v>193</v>
      </c>
      <c r="C22" s="170"/>
    </row>
    <row r="23" spans="1:3" x14ac:dyDescent="0.25">
      <c r="A23" s="166" t="s">
        <v>21</v>
      </c>
      <c r="B23" s="167" t="s">
        <v>193</v>
      </c>
      <c r="C23" s="170"/>
    </row>
    <row r="24" spans="1:3" x14ac:dyDescent="0.25">
      <c r="A24" s="166" t="s">
        <v>82</v>
      </c>
      <c r="B24" s="167" t="s">
        <v>193</v>
      </c>
      <c r="C24" s="170"/>
    </row>
    <row r="25" spans="1:3" x14ac:dyDescent="0.25">
      <c r="A25" s="166" t="s">
        <v>74</v>
      </c>
      <c r="B25" s="167" t="s">
        <v>193</v>
      </c>
      <c r="C25" s="170"/>
    </row>
    <row r="26" spans="1:3" x14ac:dyDescent="0.25">
      <c r="A26" s="166" t="s">
        <v>70</v>
      </c>
      <c r="B26" s="167" t="s">
        <v>193</v>
      </c>
      <c r="C26" s="170"/>
    </row>
    <row r="27" spans="1:3" x14ac:dyDescent="0.25">
      <c r="A27" s="166" t="s">
        <v>77</v>
      </c>
      <c r="B27" s="167" t="s">
        <v>193</v>
      </c>
      <c r="C27" s="170"/>
    </row>
    <row r="28" spans="1:3" x14ac:dyDescent="0.25">
      <c r="A28" s="166" t="s">
        <v>76</v>
      </c>
      <c r="B28" s="167" t="s">
        <v>193</v>
      </c>
      <c r="C28" s="170"/>
    </row>
    <row r="29" spans="1:3" x14ac:dyDescent="0.25">
      <c r="A29" s="166" t="s">
        <v>75</v>
      </c>
      <c r="B29" s="167" t="s">
        <v>193</v>
      </c>
      <c r="C29" s="170"/>
    </row>
    <row r="30" spans="1:3" x14ac:dyDescent="0.25">
      <c r="A30" s="166" t="s">
        <v>66</v>
      </c>
      <c r="B30" s="167" t="s">
        <v>193</v>
      </c>
      <c r="C30" s="170"/>
    </row>
    <row r="31" spans="1:3" x14ac:dyDescent="0.25">
      <c r="A31" s="166" t="s">
        <v>22</v>
      </c>
      <c r="B31" s="167" t="s">
        <v>193</v>
      </c>
      <c r="C31" s="170"/>
    </row>
    <row r="32" spans="1:3" x14ac:dyDescent="0.25">
      <c r="A32" s="166" t="s">
        <v>83</v>
      </c>
      <c r="B32" s="167" t="s">
        <v>193</v>
      </c>
      <c r="C32" s="170"/>
    </row>
    <row r="33" spans="1:3" x14ac:dyDescent="0.25">
      <c r="A33" s="166" t="s">
        <v>20</v>
      </c>
      <c r="B33" s="167" t="s">
        <v>193</v>
      </c>
      <c r="C33" s="170"/>
    </row>
    <row r="34" spans="1:3" x14ac:dyDescent="0.25">
      <c r="A34" s="166" t="s">
        <v>67</v>
      </c>
      <c r="B34" s="167" t="s">
        <v>193</v>
      </c>
      <c r="C34" s="170"/>
    </row>
    <row r="35" spans="1:3" x14ac:dyDescent="0.25">
      <c r="A35" s="166" t="s">
        <v>65</v>
      </c>
      <c r="B35" s="167" t="s">
        <v>193</v>
      </c>
      <c r="C35" s="170"/>
    </row>
    <row r="36" spans="1:3" x14ac:dyDescent="0.25">
      <c r="A36" s="166" t="s">
        <v>72</v>
      </c>
      <c r="B36" s="167" t="s">
        <v>193</v>
      </c>
      <c r="C36" s="170"/>
    </row>
    <row r="37" spans="1:3" x14ac:dyDescent="0.25">
      <c r="A37" s="166" t="s">
        <v>79</v>
      </c>
      <c r="B37" s="167" t="s">
        <v>193</v>
      </c>
      <c r="C37" s="170"/>
    </row>
    <row r="38" spans="1:3" x14ac:dyDescent="0.25">
      <c r="A38" s="166" t="s">
        <v>16</v>
      </c>
      <c r="B38" s="167" t="s">
        <v>193</v>
      </c>
      <c r="C38" s="170"/>
    </row>
    <row r="39" spans="1:3" x14ac:dyDescent="0.25">
      <c r="A39" s="166" t="s">
        <v>81</v>
      </c>
      <c r="B39" s="167" t="s">
        <v>193</v>
      </c>
      <c r="C39" s="170"/>
    </row>
    <row r="40" spans="1:3" x14ac:dyDescent="0.25">
      <c r="A40" s="166" t="s">
        <v>78</v>
      </c>
      <c r="B40" s="167" t="s">
        <v>193</v>
      </c>
      <c r="C40" s="170"/>
    </row>
    <row r="41" spans="1:3" x14ac:dyDescent="0.25">
      <c r="A41" s="166" t="s">
        <v>6</v>
      </c>
      <c r="B41" s="167" t="s">
        <v>194</v>
      </c>
      <c r="C41" s="170"/>
    </row>
    <row r="42" spans="1:3" x14ac:dyDescent="0.25">
      <c r="A42" s="166" t="s">
        <v>26</v>
      </c>
      <c r="B42" s="167" t="s">
        <v>194</v>
      </c>
      <c r="C42" s="170"/>
    </row>
    <row r="43" spans="1:3" x14ac:dyDescent="0.25">
      <c r="A43" s="166" t="s">
        <v>27</v>
      </c>
      <c r="B43" s="167" t="s">
        <v>194</v>
      </c>
      <c r="C43" s="170"/>
    </row>
    <row r="44" spans="1:3" x14ac:dyDescent="0.25">
      <c r="A44" s="166" t="s">
        <v>2</v>
      </c>
      <c r="B44" s="167" t="s">
        <v>194</v>
      </c>
      <c r="C44" s="170"/>
    </row>
    <row r="45" spans="1:3" x14ac:dyDescent="0.25">
      <c r="A45" s="166" t="s">
        <v>132</v>
      </c>
      <c r="B45" s="167" t="s">
        <v>194</v>
      </c>
      <c r="C45" s="170"/>
    </row>
    <row r="46" spans="1:3" x14ac:dyDescent="0.25">
      <c r="A46" s="166" t="s">
        <v>133</v>
      </c>
      <c r="B46" s="167" t="s">
        <v>194</v>
      </c>
      <c r="C46" s="170"/>
    </row>
    <row r="47" spans="1:3" x14ac:dyDescent="0.25">
      <c r="A47" s="166" t="s">
        <v>5</v>
      </c>
      <c r="B47" s="167" t="s">
        <v>194</v>
      </c>
      <c r="C47" s="170"/>
    </row>
  </sheetData>
  <autoFilter ref="A3:C3"/>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Listen!$M$2:$M$15</xm:f>
          </x14:formula1>
          <xm:sqref>C4:C47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55"/>
  <sheetViews>
    <sheetView showGridLines="0" workbookViewId="0">
      <pane ySplit="5" topLeftCell="A6" activePane="bottomLeft" state="frozen"/>
      <selection pane="bottomLeft" activeCell="C26" sqref="C26"/>
    </sheetView>
  </sheetViews>
  <sheetFormatPr baseColWidth="10" defaultRowHeight="15" x14ac:dyDescent="0.25"/>
  <cols>
    <col min="1" max="1" width="25.7109375" customWidth="1"/>
    <col min="2" max="2" width="10.7109375" customWidth="1"/>
    <col min="3" max="3" width="120.7109375" customWidth="1"/>
  </cols>
  <sheetData>
    <row r="1" spans="1:3" ht="15.75" x14ac:dyDescent="0.25">
      <c r="A1" s="117" t="s">
        <v>212</v>
      </c>
      <c r="B1" s="118"/>
      <c r="C1" s="119"/>
    </row>
    <row r="2" spans="1:3" x14ac:dyDescent="0.25">
      <c r="A2" s="120" t="s">
        <v>149</v>
      </c>
      <c r="B2" s="121"/>
      <c r="C2" s="121"/>
    </row>
    <row r="3" spans="1:3" x14ac:dyDescent="0.25">
      <c r="A3" s="120"/>
      <c r="B3" s="121"/>
      <c r="C3" s="121"/>
    </row>
    <row r="4" spans="1:3" x14ac:dyDescent="0.25">
      <c r="A4" s="121"/>
      <c r="B4" s="121"/>
      <c r="C4" s="121"/>
    </row>
    <row r="5" spans="1:3" x14ac:dyDescent="0.25">
      <c r="A5" s="123" t="s">
        <v>150</v>
      </c>
      <c r="B5" s="123" t="s">
        <v>151</v>
      </c>
      <c r="C5" s="123" t="s">
        <v>3</v>
      </c>
    </row>
    <row r="6" spans="1:3" ht="20.100000000000001" customHeight="1" x14ac:dyDescent="0.25">
      <c r="A6" s="124" t="s">
        <v>32</v>
      </c>
      <c r="B6" s="122"/>
      <c r="C6" s="125"/>
    </row>
    <row r="7" spans="1:3" ht="20.100000000000001" customHeight="1" x14ac:dyDescent="0.25">
      <c r="A7" s="124" t="s">
        <v>32</v>
      </c>
      <c r="B7" s="122"/>
      <c r="C7" s="125"/>
    </row>
    <row r="8" spans="1:3" ht="20.100000000000001" customHeight="1" x14ac:dyDescent="0.25">
      <c r="A8" s="124" t="s">
        <v>32</v>
      </c>
      <c r="B8" s="122"/>
      <c r="C8" s="125"/>
    </row>
    <row r="9" spans="1:3" ht="20.100000000000001" customHeight="1" x14ac:dyDescent="0.25">
      <c r="A9" s="124" t="s">
        <v>32</v>
      </c>
      <c r="B9" s="122"/>
      <c r="C9" s="125"/>
    </row>
    <row r="10" spans="1:3" ht="20.100000000000001" customHeight="1" x14ac:dyDescent="0.25">
      <c r="A10" s="124" t="s">
        <v>32</v>
      </c>
      <c r="B10" s="122"/>
      <c r="C10" s="125"/>
    </row>
    <row r="11" spans="1:3" ht="20.100000000000001" customHeight="1" x14ac:dyDescent="0.25">
      <c r="A11" s="124" t="s">
        <v>32</v>
      </c>
      <c r="B11" s="122"/>
      <c r="C11" s="125"/>
    </row>
    <row r="12" spans="1:3" ht="20.100000000000001" customHeight="1" x14ac:dyDescent="0.25">
      <c r="A12" s="124" t="s">
        <v>32</v>
      </c>
      <c r="B12" s="122"/>
      <c r="C12" s="125"/>
    </row>
    <row r="13" spans="1:3" ht="20.100000000000001" customHeight="1" x14ac:dyDescent="0.25">
      <c r="A13" s="124" t="s">
        <v>32</v>
      </c>
      <c r="B13" s="122"/>
      <c r="C13" s="125"/>
    </row>
    <row r="14" spans="1:3" ht="20.100000000000001" customHeight="1" x14ac:dyDescent="0.25">
      <c r="A14" s="124" t="s">
        <v>32</v>
      </c>
      <c r="B14" s="122"/>
      <c r="C14" s="125"/>
    </row>
    <row r="15" spans="1:3" ht="20.100000000000001" customHeight="1" x14ac:dyDescent="0.25">
      <c r="A15" s="124" t="s">
        <v>32</v>
      </c>
      <c r="B15" s="122"/>
      <c r="C15" s="125"/>
    </row>
    <row r="16" spans="1:3" ht="20.100000000000001" customHeight="1" x14ac:dyDescent="0.25">
      <c r="A16" s="124" t="s">
        <v>32</v>
      </c>
      <c r="B16" s="122"/>
      <c r="C16" s="125"/>
    </row>
    <row r="17" spans="1:3" ht="20.100000000000001" customHeight="1" x14ac:dyDescent="0.25">
      <c r="A17" s="124" t="s">
        <v>32</v>
      </c>
      <c r="B17" s="122"/>
      <c r="C17" s="125"/>
    </row>
    <row r="18" spans="1:3" ht="20.100000000000001" customHeight="1" x14ac:dyDescent="0.25">
      <c r="A18" s="124" t="s">
        <v>32</v>
      </c>
      <c r="B18" s="122"/>
      <c r="C18" s="125"/>
    </row>
    <row r="19" spans="1:3" ht="20.100000000000001" customHeight="1" x14ac:dyDescent="0.25">
      <c r="A19" s="124" t="s">
        <v>32</v>
      </c>
      <c r="B19" s="122"/>
      <c r="C19" s="125"/>
    </row>
    <row r="20" spans="1:3" ht="20.100000000000001" customHeight="1" x14ac:dyDescent="0.25">
      <c r="A20" s="124" t="s">
        <v>32</v>
      </c>
      <c r="B20" s="122"/>
      <c r="C20" s="125"/>
    </row>
    <row r="21" spans="1:3" ht="20.100000000000001" customHeight="1" x14ac:dyDescent="0.25">
      <c r="A21" s="124" t="s">
        <v>32</v>
      </c>
      <c r="B21" s="122"/>
      <c r="C21" s="125"/>
    </row>
    <row r="22" spans="1:3" ht="20.100000000000001" customHeight="1" x14ac:dyDescent="0.25">
      <c r="A22" s="124" t="s">
        <v>32</v>
      </c>
      <c r="B22" s="122"/>
      <c r="C22" s="125"/>
    </row>
    <row r="23" spans="1:3" ht="20.100000000000001" customHeight="1" x14ac:dyDescent="0.25">
      <c r="A23" s="124" t="s">
        <v>32</v>
      </c>
      <c r="B23" s="122"/>
      <c r="C23" s="125"/>
    </row>
    <row r="24" spans="1:3" ht="20.100000000000001" customHeight="1" x14ac:dyDescent="0.25">
      <c r="A24" s="124" t="s">
        <v>32</v>
      </c>
      <c r="B24" s="122"/>
      <c r="C24" s="125"/>
    </row>
    <row r="25" spans="1:3" ht="20.100000000000001" customHeight="1" x14ac:dyDescent="0.25">
      <c r="A25" s="124" t="s">
        <v>32</v>
      </c>
      <c r="B25" s="122"/>
      <c r="C25" s="125"/>
    </row>
    <row r="26" spans="1:3" ht="20.100000000000001" customHeight="1" x14ac:dyDescent="0.25">
      <c r="A26" s="124" t="s">
        <v>32</v>
      </c>
      <c r="B26" s="122"/>
      <c r="C26" s="125"/>
    </row>
    <row r="27" spans="1:3" ht="20.100000000000001" customHeight="1" x14ac:dyDescent="0.25">
      <c r="A27" s="124" t="s">
        <v>32</v>
      </c>
      <c r="B27" s="122"/>
      <c r="C27" s="125"/>
    </row>
    <row r="28" spans="1:3" ht="20.100000000000001" customHeight="1" x14ac:dyDescent="0.25">
      <c r="A28" s="124" t="s">
        <v>32</v>
      </c>
      <c r="B28" s="122"/>
      <c r="C28" s="125"/>
    </row>
    <row r="29" spans="1:3" ht="20.100000000000001" customHeight="1" x14ac:dyDescent="0.25">
      <c r="A29" s="124" t="s">
        <v>32</v>
      </c>
      <c r="B29" s="122"/>
      <c r="C29" s="125"/>
    </row>
    <row r="30" spans="1:3" ht="20.100000000000001" customHeight="1" x14ac:dyDescent="0.25">
      <c r="A30" s="124" t="s">
        <v>32</v>
      </c>
      <c r="B30" s="122"/>
      <c r="C30" s="125"/>
    </row>
    <row r="31" spans="1:3" ht="20.100000000000001" customHeight="1" x14ac:dyDescent="0.25">
      <c r="A31" s="124" t="s">
        <v>32</v>
      </c>
      <c r="B31" s="122"/>
      <c r="C31" s="125"/>
    </row>
    <row r="32" spans="1:3" ht="20.100000000000001" customHeight="1" x14ac:dyDescent="0.25">
      <c r="A32" s="124" t="s">
        <v>32</v>
      </c>
      <c r="B32" s="122"/>
      <c r="C32" s="125"/>
    </row>
    <row r="33" spans="1:3" ht="20.100000000000001" customHeight="1" x14ac:dyDescent="0.25">
      <c r="A33" s="124" t="s">
        <v>32</v>
      </c>
      <c r="B33" s="122"/>
      <c r="C33" s="125"/>
    </row>
    <row r="34" spans="1:3" ht="20.100000000000001" customHeight="1" x14ac:dyDescent="0.25">
      <c r="A34" s="124" t="s">
        <v>32</v>
      </c>
      <c r="B34" s="122"/>
      <c r="C34" s="125"/>
    </row>
    <row r="35" spans="1:3" ht="20.100000000000001" customHeight="1" x14ac:dyDescent="0.25">
      <c r="A35" s="124" t="s">
        <v>32</v>
      </c>
      <c r="B35" s="122"/>
      <c r="C35" s="125"/>
    </row>
    <row r="36" spans="1:3" ht="20.100000000000001" customHeight="1" x14ac:dyDescent="0.25">
      <c r="A36" s="124" t="s">
        <v>32</v>
      </c>
      <c r="B36" s="122"/>
      <c r="C36" s="125"/>
    </row>
    <row r="37" spans="1:3" ht="20.100000000000001" customHeight="1" x14ac:dyDescent="0.25">
      <c r="A37" s="124" t="s">
        <v>32</v>
      </c>
      <c r="B37" s="122"/>
      <c r="C37" s="125"/>
    </row>
    <row r="38" spans="1:3" ht="20.100000000000001" customHeight="1" x14ac:dyDescent="0.25">
      <c r="A38" s="124" t="s">
        <v>32</v>
      </c>
      <c r="B38" s="122"/>
      <c r="C38" s="125"/>
    </row>
    <row r="39" spans="1:3" ht="20.100000000000001" customHeight="1" x14ac:dyDescent="0.25">
      <c r="A39" s="124" t="s">
        <v>32</v>
      </c>
      <c r="B39" s="122"/>
      <c r="C39" s="125"/>
    </row>
    <row r="40" spans="1:3" ht="20.100000000000001" customHeight="1" x14ac:dyDescent="0.25">
      <c r="A40" s="124" t="s">
        <v>32</v>
      </c>
      <c r="B40" s="122"/>
      <c r="C40" s="125"/>
    </row>
    <row r="41" spans="1:3" ht="20.100000000000001" customHeight="1" x14ac:dyDescent="0.25">
      <c r="A41" s="124" t="s">
        <v>32</v>
      </c>
      <c r="B41" s="122"/>
      <c r="C41" s="125"/>
    </row>
    <row r="42" spans="1:3" ht="20.100000000000001" customHeight="1" x14ac:dyDescent="0.25">
      <c r="A42" s="124" t="s">
        <v>32</v>
      </c>
      <c r="B42" s="122"/>
      <c r="C42" s="125"/>
    </row>
    <row r="43" spans="1:3" ht="20.100000000000001" customHeight="1" x14ac:dyDescent="0.25">
      <c r="A43" s="124" t="s">
        <v>32</v>
      </c>
      <c r="B43" s="122"/>
      <c r="C43" s="125"/>
    </row>
    <row r="44" spans="1:3" ht="20.100000000000001" customHeight="1" x14ac:dyDescent="0.25">
      <c r="A44" s="124" t="s">
        <v>32</v>
      </c>
      <c r="B44" s="122"/>
      <c r="C44" s="125"/>
    </row>
    <row r="45" spans="1:3" ht="20.100000000000001" customHeight="1" x14ac:dyDescent="0.25">
      <c r="A45" s="124" t="s">
        <v>32</v>
      </c>
      <c r="B45" s="122"/>
      <c r="C45" s="125"/>
    </row>
    <row r="46" spans="1:3" ht="20.100000000000001" customHeight="1" x14ac:dyDescent="0.25">
      <c r="A46" s="124" t="s">
        <v>32</v>
      </c>
      <c r="B46" s="122"/>
      <c r="C46" s="125"/>
    </row>
    <row r="47" spans="1:3" ht="20.100000000000001" customHeight="1" x14ac:dyDescent="0.25">
      <c r="A47" s="124" t="s">
        <v>32</v>
      </c>
      <c r="B47" s="122"/>
      <c r="C47" s="125"/>
    </row>
    <row r="48" spans="1:3" ht="20.100000000000001" customHeight="1" x14ac:dyDescent="0.25">
      <c r="A48" s="124" t="s">
        <v>32</v>
      </c>
      <c r="B48" s="122"/>
      <c r="C48" s="125"/>
    </row>
    <row r="49" spans="1:3" ht="20.100000000000001" customHeight="1" x14ac:dyDescent="0.25">
      <c r="A49" s="124" t="s">
        <v>32</v>
      </c>
      <c r="B49" s="122"/>
      <c r="C49" s="125"/>
    </row>
    <row r="50" spans="1:3" ht="20.100000000000001" customHeight="1" x14ac:dyDescent="0.25">
      <c r="A50" s="124" t="s">
        <v>32</v>
      </c>
      <c r="B50" s="122"/>
      <c r="C50" s="125"/>
    </row>
    <row r="51" spans="1:3" ht="20.100000000000001" customHeight="1" x14ac:dyDescent="0.25">
      <c r="A51" s="124" t="s">
        <v>32</v>
      </c>
      <c r="B51" s="122"/>
      <c r="C51" s="125"/>
    </row>
    <row r="52" spans="1:3" ht="20.100000000000001" customHeight="1" x14ac:dyDescent="0.25">
      <c r="A52" s="124" t="s">
        <v>32</v>
      </c>
      <c r="B52" s="122"/>
      <c r="C52" s="125"/>
    </row>
    <row r="53" spans="1:3" ht="20.100000000000001" customHeight="1" x14ac:dyDescent="0.25">
      <c r="A53" s="124" t="s">
        <v>32</v>
      </c>
      <c r="B53" s="122"/>
      <c r="C53" s="125"/>
    </row>
    <row r="54" spans="1:3" ht="20.100000000000001" customHeight="1" x14ac:dyDescent="0.25">
      <c r="A54" s="124" t="s">
        <v>32</v>
      </c>
      <c r="B54" s="122"/>
      <c r="C54" s="125"/>
    </row>
    <row r="55" spans="1:3" ht="20.100000000000001" customHeight="1" x14ac:dyDescent="0.25">
      <c r="A55" s="124" t="s">
        <v>32</v>
      </c>
      <c r="B55" s="122"/>
      <c r="C55" s="125"/>
    </row>
  </sheetData>
  <dataValidations count="2">
    <dataValidation type="list" allowBlank="1" showInputMessage="1" showErrorMessage="1" sqref="A7:A55">
      <formula1>"bitte wählen, A_Stammdaten,B_KKAuf,D_SAV,D1_BKZ_NAKB_SoPo,D2_WAV"</formula1>
    </dataValidation>
    <dataValidation type="list" allowBlank="1" showInputMessage="1" showErrorMessage="1" sqref="A6">
      <formula1>"bitte wählen, A_Stammdaten,B_KKAuf,D_SAV,D1_BKZ_NAKB_SoPo,D2_WAV,D3_Anl_Spiegel,D4_Zuordnung_HGB"</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Ausfüllhilfe</vt:lpstr>
      <vt:lpstr>A_Stammdaten</vt:lpstr>
      <vt:lpstr>B_KKAuf</vt:lpstr>
      <vt:lpstr>D_SAV</vt:lpstr>
      <vt:lpstr>D1_BKZ_NAKB_SoPo</vt:lpstr>
      <vt:lpstr>D2_WAV</vt:lpstr>
      <vt:lpstr>D3_Anl_Spiegel</vt:lpstr>
      <vt:lpstr>D4_Zuordnung_HGB</vt:lpstr>
      <vt:lpstr>E_Erläuterung</vt:lpstr>
      <vt:lpstr>Listen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BK8l</dc:creator>
  <cp:lastModifiedBy>Bautze, Daniela  (SMWA)</cp:lastModifiedBy>
  <cp:lastPrinted>2018-04-26T15:46:15Z</cp:lastPrinted>
  <dcterms:created xsi:type="dcterms:W3CDTF">2017-05-29T09:08:28Z</dcterms:created>
  <dcterms:modified xsi:type="dcterms:W3CDTF">2023-05-23T11:05:30Z</dcterms:modified>
</cp:coreProperties>
</file>