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bookViews>
    <workbookView xWindow="0" yWindow="0" windowWidth="28800" windowHeight="13500" tabRatio="599" firstSheet="1" activeTab="1"/>
  </bookViews>
  <sheets>
    <sheet name="Ausfüllhilfe" sheetId="31" r:id="rId1"/>
    <sheet name="A_Stammdaten" sheetId="4" r:id="rId2"/>
    <sheet name="B_KKAuf" sheetId="29" r:id="rId3"/>
    <sheet name="D_SAV" sheetId="20" r:id="rId4"/>
    <sheet name="D1_Anl_Spiegel" sheetId="34" r:id="rId5"/>
    <sheet name="D2_BKZ_NAKB_SoPo" sheetId="24" r:id="rId6"/>
    <sheet name="D3_WAV" sheetId="27" r:id="rId7"/>
    <sheet name="D4_Zuordnung_HGB" sheetId="36" r:id="rId8"/>
    <sheet name="E_Erläuterung" sheetId="30" r:id="rId9"/>
    <sheet name="Listen" sheetId="21" r:id="rId10"/>
  </sheets>
  <definedNames>
    <definedName name="_xlnm._FilterDatabase" localSheetId="3" hidden="1">D_SAV!$A$5:$AI$304</definedName>
    <definedName name="_xlnm._FilterDatabase" localSheetId="5" hidden="1">D2_BKZ_NAKB_SoPo!$A$5:$P$5</definedName>
    <definedName name="_xlnm._FilterDatabase" localSheetId="6" hidden="1">D3_WAV!$A$5:$Y$56</definedName>
    <definedName name="_Key1" localSheetId="0" hidden="1">#REF!</definedName>
    <definedName name="_Key1" localSheetId="4" hidden="1">#REF!</definedName>
    <definedName name="_Key1" localSheetId="8" hidden="1">#REF!</definedName>
    <definedName name="_Key1" hidden="1">#REF!</definedName>
    <definedName name="_Key2" localSheetId="0" hidden="1">#REF!</definedName>
    <definedName name="_Key2" localSheetId="4" hidden="1">#REF!</definedName>
    <definedName name="_Key2" localSheetId="8" hidden="1">#REF!</definedName>
    <definedName name="_Key2" hidden="1">#REF!</definedName>
    <definedName name="_Order1" hidden="1">255</definedName>
    <definedName name="_Order2" hidden="1">255</definedName>
    <definedName name="_Sort" localSheetId="0" hidden="1">#REF!</definedName>
    <definedName name="_Sort" localSheetId="4" hidden="1">#REF!</definedName>
    <definedName name="_Sort" localSheetId="8" hidden="1">#REF!</definedName>
    <definedName name="_Sort" hidden="1">#REF!</definedName>
    <definedName name="_sort2" hidden="1">#REF!</definedName>
  </definedNames>
  <calcPr calcId="162913" iterate="1"/>
</workbook>
</file>

<file path=xl/calcChain.xml><?xml version="1.0" encoding="utf-8"?>
<calcChain xmlns="http://schemas.openxmlformats.org/spreadsheetml/2006/main">
  <c r="R10" i="21" l="1"/>
  <c r="R9" i="21"/>
  <c r="R8" i="21"/>
  <c r="R7" i="21"/>
  <c r="R6" i="21"/>
  <c r="R5" i="21"/>
  <c r="R4" i="21"/>
  <c r="R3" i="21"/>
  <c r="T3" i="34" l="1"/>
  <c r="AA15" i="34"/>
  <c r="AA14" i="34"/>
  <c r="AA13" i="34"/>
  <c r="AA12" i="34"/>
  <c r="AA11" i="34" s="1"/>
  <c r="W11" i="34"/>
  <c r="V11" i="34"/>
  <c r="U11" i="34"/>
  <c r="T11" i="34"/>
  <c r="AA10" i="34"/>
  <c r="AA9" i="34"/>
  <c r="AA8" i="34"/>
  <c r="AA7" i="34" s="1"/>
  <c r="W7" i="34"/>
  <c r="V7" i="34"/>
  <c r="U7" i="34"/>
  <c r="T7" i="34"/>
  <c r="L28" i="29" l="1"/>
  <c r="L26" i="29"/>
  <c r="L27" i="29"/>
  <c r="L29" i="29"/>
  <c r="L30" i="29"/>
  <c r="L31" i="29"/>
  <c r="L25" i="29"/>
  <c r="L19" i="29"/>
  <c r="L20" i="29"/>
  <c r="L21" i="29"/>
  <c r="L22" i="29"/>
  <c r="L23" i="29"/>
  <c r="L24" i="29"/>
  <c r="L18" i="29"/>
  <c r="L16" i="29"/>
  <c r="L17" i="29"/>
  <c r="K26" i="29"/>
  <c r="K27" i="29"/>
  <c r="K28" i="29"/>
  <c r="K29" i="29"/>
  <c r="K30" i="29"/>
  <c r="K31" i="29"/>
  <c r="K25" i="29"/>
  <c r="K19" i="29"/>
  <c r="K20" i="29"/>
  <c r="K21" i="29"/>
  <c r="K22" i="29"/>
  <c r="K23" i="29"/>
  <c r="K24" i="29"/>
  <c r="K18" i="29"/>
  <c r="K16" i="29"/>
  <c r="K17" i="29"/>
  <c r="F26" i="29"/>
  <c r="F27" i="29"/>
  <c r="F28" i="29"/>
  <c r="F29" i="29"/>
  <c r="F30" i="29"/>
  <c r="F31" i="29"/>
  <c r="H26" i="29"/>
  <c r="H27" i="29"/>
  <c r="H28" i="29"/>
  <c r="H29" i="29"/>
  <c r="H30" i="29"/>
  <c r="H31" i="29"/>
  <c r="I26" i="29"/>
  <c r="I27" i="29"/>
  <c r="I28" i="29"/>
  <c r="I29" i="29"/>
  <c r="I30" i="29"/>
  <c r="I31" i="29"/>
  <c r="J26" i="29"/>
  <c r="J27" i="29"/>
  <c r="J28" i="29"/>
  <c r="J29" i="29"/>
  <c r="J30" i="29"/>
  <c r="J31" i="29"/>
  <c r="J25" i="29"/>
  <c r="J19" i="29"/>
  <c r="J20" i="29"/>
  <c r="J21" i="29"/>
  <c r="J22" i="29"/>
  <c r="J23" i="29"/>
  <c r="J24" i="29"/>
  <c r="J18" i="29"/>
  <c r="J16" i="29"/>
  <c r="J17" i="29"/>
  <c r="I25" i="29"/>
  <c r="I19" i="29"/>
  <c r="I20" i="29"/>
  <c r="I21" i="29"/>
  <c r="I22" i="29"/>
  <c r="I23" i="29"/>
  <c r="I24" i="29"/>
  <c r="I18" i="29"/>
  <c r="I16" i="29"/>
  <c r="I17" i="29"/>
  <c r="H25" i="29"/>
  <c r="H19" i="29"/>
  <c r="H20" i="29"/>
  <c r="H21" i="29"/>
  <c r="H22" i="29"/>
  <c r="H23" i="29"/>
  <c r="H24" i="29"/>
  <c r="H18" i="29"/>
  <c r="H16" i="29"/>
  <c r="H17" i="29"/>
  <c r="G26" i="29"/>
  <c r="G27" i="29"/>
  <c r="G28" i="29"/>
  <c r="G29" i="29"/>
  <c r="G30" i="29"/>
  <c r="G31" i="29"/>
  <c r="G25" i="29"/>
  <c r="G19" i="29"/>
  <c r="G20" i="29"/>
  <c r="G21" i="29"/>
  <c r="G22" i="29"/>
  <c r="G23" i="29"/>
  <c r="G24" i="29"/>
  <c r="G18" i="29"/>
  <c r="G16" i="29"/>
  <c r="G17" i="29"/>
  <c r="F25" i="29"/>
  <c r="F19" i="29"/>
  <c r="F20" i="29"/>
  <c r="F21" i="29"/>
  <c r="F22" i="29"/>
  <c r="F23" i="29"/>
  <c r="F24" i="29"/>
  <c r="F18" i="29"/>
  <c r="F16" i="29"/>
  <c r="F17" i="29"/>
  <c r="E26" i="29"/>
  <c r="E27" i="29"/>
  <c r="E28" i="29"/>
  <c r="E29" i="29"/>
  <c r="E30" i="29"/>
  <c r="E31" i="29"/>
  <c r="E25" i="29"/>
  <c r="E19" i="29"/>
  <c r="E20" i="29"/>
  <c r="E21" i="29"/>
  <c r="E22" i="29"/>
  <c r="E23" i="29"/>
  <c r="E24" i="29"/>
  <c r="E18" i="29"/>
  <c r="E16" i="29"/>
  <c r="E17" i="29"/>
  <c r="S11" i="29" l="1"/>
  <c r="J2" i="29"/>
  <c r="G2" i="29"/>
  <c r="I5" i="27" l="1"/>
  <c r="M5" i="20"/>
  <c r="I5" i="20"/>
  <c r="T29" i="29" l="1"/>
  <c r="T28" i="29"/>
  <c r="T27" i="29"/>
  <c r="T26" i="29"/>
  <c r="T25" i="29"/>
  <c r="T22" i="29"/>
  <c r="T21" i="29"/>
  <c r="T20" i="29"/>
  <c r="T19" i="29"/>
  <c r="T18" i="29"/>
  <c r="T15" i="29"/>
  <c r="T14" i="29"/>
  <c r="T13" i="29"/>
  <c r="T12" i="29"/>
  <c r="T11" i="29"/>
  <c r="S29" i="29"/>
  <c r="S28" i="29"/>
  <c r="S27" i="29"/>
  <c r="S26" i="29"/>
  <c r="S25" i="29"/>
  <c r="S22" i="29"/>
  <c r="S21" i="29"/>
  <c r="S20" i="29"/>
  <c r="S19" i="29"/>
  <c r="S18" i="29"/>
  <c r="S15" i="29"/>
  <c r="S14" i="29"/>
  <c r="S13" i="29"/>
  <c r="S12" i="29"/>
  <c r="B25" i="29" l="1"/>
  <c r="B18" i="29"/>
  <c r="B11" i="29"/>
  <c r="A25" i="29"/>
  <c r="A18" i="29"/>
  <c r="A11" i="29"/>
  <c r="C6" i="29"/>
  <c r="C7" i="29"/>
  <c r="C5" i="29"/>
  <c r="L12" i="29" l="1"/>
  <c r="L14" i="29"/>
  <c r="L11" i="29"/>
  <c r="K13" i="29"/>
  <c r="K15" i="29"/>
  <c r="J14" i="29"/>
  <c r="J11" i="29"/>
  <c r="I13" i="29"/>
  <c r="I15" i="29"/>
  <c r="H12" i="29"/>
  <c r="H14" i="29"/>
  <c r="H11" i="29"/>
  <c r="G13" i="29"/>
  <c r="G15" i="29"/>
  <c r="F12" i="29"/>
  <c r="F14" i="29"/>
  <c r="F11" i="29"/>
  <c r="E13" i="29"/>
  <c r="E15" i="29"/>
  <c r="L13" i="29"/>
  <c r="L15" i="29"/>
  <c r="K12" i="29"/>
  <c r="K14" i="29"/>
  <c r="K11" i="29"/>
  <c r="K4" i="29" s="1"/>
  <c r="J13" i="29"/>
  <c r="J15" i="29"/>
  <c r="I12" i="29"/>
  <c r="I14" i="29"/>
  <c r="I11" i="29"/>
  <c r="H13" i="29"/>
  <c r="H15" i="29"/>
  <c r="G14" i="29"/>
  <c r="G11" i="29"/>
  <c r="F13" i="29"/>
  <c r="F4" i="29" s="1"/>
  <c r="F15" i="29"/>
  <c r="E14" i="29"/>
  <c r="E11" i="29"/>
  <c r="D24" i="29"/>
  <c r="H7" i="29"/>
  <c r="K5" i="29"/>
  <c r="M24" i="29"/>
  <c r="O24" i="29" s="1"/>
  <c r="K7" i="29"/>
  <c r="F6" i="29"/>
  <c r="H6" i="29"/>
  <c r="K6" i="29"/>
  <c r="F7" i="29"/>
  <c r="F5" i="29" l="1"/>
  <c r="N24" i="29"/>
  <c r="P24" i="29" l="1"/>
  <c r="G6" i="24"/>
  <c r="L3" i="34"/>
  <c r="D3" i="34"/>
  <c r="J13" i="21" l="1"/>
  <c r="I7" i="27"/>
  <c r="I8" i="27"/>
  <c r="I9" i="27"/>
  <c r="I10" i="27"/>
  <c r="I11" i="27"/>
  <c r="I12" i="27"/>
  <c r="I13" i="27"/>
  <c r="I14" i="27"/>
  <c r="I15" i="27"/>
  <c r="I16" i="27"/>
  <c r="I17" i="27"/>
  <c r="I18" i="27"/>
  <c r="I19" i="27"/>
  <c r="I20" i="27"/>
  <c r="I21" i="27"/>
  <c r="I22" i="27"/>
  <c r="I23" i="27"/>
  <c r="I24" i="27"/>
  <c r="I25" i="27"/>
  <c r="I26" i="27"/>
  <c r="I27" i="27"/>
  <c r="I28" i="27"/>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I6" i="27"/>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I7" i="20"/>
  <c r="M7" i="20" s="1"/>
  <c r="I8" i="20"/>
  <c r="M8" i="20" s="1"/>
  <c r="I9" i="20"/>
  <c r="M9" i="20" s="1"/>
  <c r="I10" i="20"/>
  <c r="M10" i="20" s="1"/>
  <c r="I11" i="20"/>
  <c r="M11" i="20" s="1"/>
  <c r="I12" i="20"/>
  <c r="M12" i="20" s="1"/>
  <c r="I13" i="20"/>
  <c r="M13" i="20" s="1"/>
  <c r="I14" i="20"/>
  <c r="M14" i="20" s="1"/>
  <c r="I15" i="20"/>
  <c r="M15" i="20" s="1"/>
  <c r="I16" i="20"/>
  <c r="M16" i="20" s="1"/>
  <c r="I17" i="20"/>
  <c r="M17" i="20" s="1"/>
  <c r="I18" i="20"/>
  <c r="M18" i="20" s="1"/>
  <c r="I19" i="20"/>
  <c r="M19" i="20" s="1"/>
  <c r="I20" i="20"/>
  <c r="M20" i="20" s="1"/>
  <c r="I21" i="20"/>
  <c r="M21" i="20" s="1"/>
  <c r="I22" i="20"/>
  <c r="M22" i="20" s="1"/>
  <c r="I23" i="20"/>
  <c r="M23" i="20" s="1"/>
  <c r="I24" i="20"/>
  <c r="M24" i="20" s="1"/>
  <c r="I25" i="20"/>
  <c r="M25" i="20" s="1"/>
  <c r="I26" i="20"/>
  <c r="M26" i="20" s="1"/>
  <c r="I27" i="20"/>
  <c r="M27" i="20" s="1"/>
  <c r="I28" i="20"/>
  <c r="M28" i="20" s="1"/>
  <c r="I29" i="20"/>
  <c r="M29" i="20" s="1"/>
  <c r="I30" i="20"/>
  <c r="M30" i="20" s="1"/>
  <c r="I31" i="20"/>
  <c r="M31" i="20" s="1"/>
  <c r="I32" i="20"/>
  <c r="M32" i="20" s="1"/>
  <c r="I33" i="20"/>
  <c r="M33" i="20" s="1"/>
  <c r="I34" i="20"/>
  <c r="M34" i="20" s="1"/>
  <c r="I35" i="20"/>
  <c r="M35" i="20" s="1"/>
  <c r="I36" i="20"/>
  <c r="M36" i="20" s="1"/>
  <c r="I37" i="20"/>
  <c r="M37" i="20" s="1"/>
  <c r="I38" i="20"/>
  <c r="M38" i="20" s="1"/>
  <c r="I39" i="20"/>
  <c r="M39" i="20" s="1"/>
  <c r="I40" i="20"/>
  <c r="M40" i="20" s="1"/>
  <c r="I41" i="20"/>
  <c r="M41" i="20" s="1"/>
  <c r="I42" i="20"/>
  <c r="M42" i="20" s="1"/>
  <c r="I43" i="20"/>
  <c r="M43" i="20" s="1"/>
  <c r="I44" i="20"/>
  <c r="M44" i="20" s="1"/>
  <c r="I45" i="20"/>
  <c r="M45" i="20" s="1"/>
  <c r="I46" i="20"/>
  <c r="M46" i="20" s="1"/>
  <c r="I47" i="20"/>
  <c r="M47" i="20" s="1"/>
  <c r="I48" i="20"/>
  <c r="M48" i="20" s="1"/>
  <c r="I49" i="20"/>
  <c r="M49" i="20" s="1"/>
  <c r="I50" i="20"/>
  <c r="M50" i="20" s="1"/>
  <c r="I51" i="20"/>
  <c r="M51" i="20" s="1"/>
  <c r="I52" i="20"/>
  <c r="M52" i="20" s="1"/>
  <c r="I53" i="20"/>
  <c r="M53" i="20" s="1"/>
  <c r="I54" i="20"/>
  <c r="M54" i="20" s="1"/>
  <c r="I55" i="20"/>
  <c r="M55" i="20" s="1"/>
  <c r="I56" i="20"/>
  <c r="M56" i="20" s="1"/>
  <c r="I57" i="20"/>
  <c r="M57" i="20" s="1"/>
  <c r="I58" i="20"/>
  <c r="M58" i="20" s="1"/>
  <c r="I59" i="20"/>
  <c r="M59" i="20" s="1"/>
  <c r="I60" i="20"/>
  <c r="M60" i="20" s="1"/>
  <c r="I61" i="20"/>
  <c r="M61" i="20" s="1"/>
  <c r="I62" i="20"/>
  <c r="M62" i="20" s="1"/>
  <c r="I63" i="20"/>
  <c r="M63" i="20" s="1"/>
  <c r="I64" i="20"/>
  <c r="M64" i="20" s="1"/>
  <c r="I65" i="20"/>
  <c r="M65" i="20" s="1"/>
  <c r="I66" i="20"/>
  <c r="M66" i="20" s="1"/>
  <c r="I67" i="20"/>
  <c r="M67" i="20" s="1"/>
  <c r="I68" i="20"/>
  <c r="M68" i="20" s="1"/>
  <c r="I69" i="20"/>
  <c r="M69" i="20" s="1"/>
  <c r="I70" i="20"/>
  <c r="M70" i="20" s="1"/>
  <c r="I71" i="20"/>
  <c r="M71" i="20" s="1"/>
  <c r="I72" i="20"/>
  <c r="M72" i="20" s="1"/>
  <c r="I73" i="20"/>
  <c r="M73" i="20" s="1"/>
  <c r="I74" i="20"/>
  <c r="M74" i="20" s="1"/>
  <c r="I75" i="20"/>
  <c r="M75" i="20" s="1"/>
  <c r="I76" i="20"/>
  <c r="M76" i="20" s="1"/>
  <c r="I77" i="20"/>
  <c r="M77" i="20" s="1"/>
  <c r="I78" i="20"/>
  <c r="M78" i="20" s="1"/>
  <c r="I79" i="20"/>
  <c r="M79" i="20" s="1"/>
  <c r="I80" i="20"/>
  <c r="M80" i="20" s="1"/>
  <c r="I81" i="20"/>
  <c r="M81" i="20" s="1"/>
  <c r="I82" i="20"/>
  <c r="M82" i="20" s="1"/>
  <c r="I83" i="20"/>
  <c r="M83" i="20" s="1"/>
  <c r="I84" i="20"/>
  <c r="M84" i="20" s="1"/>
  <c r="I85" i="20"/>
  <c r="M85" i="20" s="1"/>
  <c r="I86" i="20"/>
  <c r="M86" i="20" s="1"/>
  <c r="I87" i="20"/>
  <c r="M87" i="20" s="1"/>
  <c r="I88" i="20"/>
  <c r="M88" i="20" s="1"/>
  <c r="I89" i="20"/>
  <c r="M89" i="20" s="1"/>
  <c r="I90" i="20"/>
  <c r="M90" i="20" s="1"/>
  <c r="I91" i="20"/>
  <c r="M91" i="20" s="1"/>
  <c r="I92" i="20"/>
  <c r="M92" i="20" s="1"/>
  <c r="I93" i="20"/>
  <c r="M93" i="20" s="1"/>
  <c r="I94" i="20"/>
  <c r="M94" i="20" s="1"/>
  <c r="I95" i="20"/>
  <c r="M95" i="20" s="1"/>
  <c r="I96" i="20"/>
  <c r="M96" i="20" s="1"/>
  <c r="I97" i="20"/>
  <c r="M97" i="20" s="1"/>
  <c r="I98" i="20"/>
  <c r="M98" i="20" s="1"/>
  <c r="I99" i="20"/>
  <c r="M99" i="20" s="1"/>
  <c r="I100" i="20"/>
  <c r="M100" i="20" s="1"/>
  <c r="I101" i="20"/>
  <c r="M101" i="20" s="1"/>
  <c r="I102" i="20"/>
  <c r="M102" i="20" s="1"/>
  <c r="I103" i="20"/>
  <c r="M103" i="20" s="1"/>
  <c r="I104" i="20"/>
  <c r="M104" i="20" s="1"/>
  <c r="I105" i="20"/>
  <c r="M105" i="20" s="1"/>
  <c r="I106" i="20"/>
  <c r="M106" i="20" s="1"/>
  <c r="I107" i="20"/>
  <c r="M107" i="20" s="1"/>
  <c r="I108" i="20"/>
  <c r="M108" i="20" s="1"/>
  <c r="I109" i="20"/>
  <c r="M109" i="20" s="1"/>
  <c r="I110" i="20"/>
  <c r="M110" i="20" s="1"/>
  <c r="I111" i="20"/>
  <c r="M111" i="20" s="1"/>
  <c r="I112" i="20"/>
  <c r="M112" i="20" s="1"/>
  <c r="I113" i="20"/>
  <c r="M113" i="20" s="1"/>
  <c r="I114" i="20"/>
  <c r="M114" i="20" s="1"/>
  <c r="I115" i="20"/>
  <c r="M115" i="20" s="1"/>
  <c r="I116" i="20"/>
  <c r="M116" i="20" s="1"/>
  <c r="I117" i="20"/>
  <c r="M117" i="20" s="1"/>
  <c r="I118" i="20"/>
  <c r="M118" i="20" s="1"/>
  <c r="I119" i="20"/>
  <c r="M119" i="20" s="1"/>
  <c r="I120" i="20"/>
  <c r="M120" i="20" s="1"/>
  <c r="I121" i="20"/>
  <c r="M121" i="20" s="1"/>
  <c r="I122" i="20"/>
  <c r="M122" i="20" s="1"/>
  <c r="I123" i="20"/>
  <c r="M123" i="20" s="1"/>
  <c r="I124" i="20"/>
  <c r="M124" i="20" s="1"/>
  <c r="I125" i="20"/>
  <c r="M125" i="20" s="1"/>
  <c r="I126" i="20"/>
  <c r="M126" i="20" s="1"/>
  <c r="I127" i="20"/>
  <c r="M127" i="20" s="1"/>
  <c r="I128" i="20"/>
  <c r="M128" i="20" s="1"/>
  <c r="I129" i="20"/>
  <c r="M129" i="20" s="1"/>
  <c r="I130" i="20"/>
  <c r="M130" i="20" s="1"/>
  <c r="I131" i="20"/>
  <c r="M131" i="20" s="1"/>
  <c r="I132" i="20"/>
  <c r="M132" i="20" s="1"/>
  <c r="I133" i="20"/>
  <c r="M133" i="20" s="1"/>
  <c r="I134" i="20"/>
  <c r="M134" i="20" s="1"/>
  <c r="I135" i="20"/>
  <c r="M135" i="20" s="1"/>
  <c r="I136" i="20"/>
  <c r="M136" i="20" s="1"/>
  <c r="I137" i="20"/>
  <c r="M137" i="20" s="1"/>
  <c r="I138" i="20"/>
  <c r="M138" i="20" s="1"/>
  <c r="I139" i="20"/>
  <c r="M139" i="20" s="1"/>
  <c r="I140" i="20"/>
  <c r="M140" i="20" s="1"/>
  <c r="I141" i="20"/>
  <c r="M141" i="20" s="1"/>
  <c r="I142" i="20"/>
  <c r="M142" i="20" s="1"/>
  <c r="I143" i="20"/>
  <c r="M143" i="20" s="1"/>
  <c r="I144" i="20"/>
  <c r="M144" i="20" s="1"/>
  <c r="I145" i="20"/>
  <c r="M145" i="20" s="1"/>
  <c r="I146" i="20"/>
  <c r="M146" i="20" s="1"/>
  <c r="I147" i="20"/>
  <c r="M147" i="20" s="1"/>
  <c r="I148" i="20"/>
  <c r="M148" i="20" s="1"/>
  <c r="I149" i="20"/>
  <c r="M149" i="20" s="1"/>
  <c r="I150" i="20"/>
  <c r="M150" i="20" s="1"/>
  <c r="I151" i="20"/>
  <c r="M151" i="20" s="1"/>
  <c r="I152" i="20"/>
  <c r="M152" i="20" s="1"/>
  <c r="I153" i="20"/>
  <c r="M153" i="20" s="1"/>
  <c r="I154" i="20"/>
  <c r="M154" i="20" s="1"/>
  <c r="I155" i="20"/>
  <c r="M155" i="20" s="1"/>
  <c r="I156" i="20"/>
  <c r="M156" i="20" s="1"/>
  <c r="I157" i="20"/>
  <c r="M157" i="20" s="1"/>
  <c r="I158" i="20"/>
  <c r="M158" i="20" s="1"/>
  <c r="I159" i="20"/>
  <c r="M159" i="20" s="1"/>
  <c r="I160" i="20"/>
  <c r="M160" i="20" s="1"/>
  <c r="I161" i="20"/>
  <c r="M161" i="20" s="1"/>
  <c r="I162" i="20"/>
  <c r="M162" i="20" s="1"/>
  <c r="I163" i="20"/>
  <c r="M163" i="20" s="1"/>
  <c r="I164" i="20"/>
  <c r="M164" i="20" s="1"/>
  <c r="I165" i="20"/>
  <c r="M165" i="20" s="1"/>
  <c r="I166" i="20"/>
  <c r="M166" i="20" s="1"/>
  <c r="I167" i="20"/>
  <c r="M167" i="20" s="1"/>
  <c r="I168" i="20"/>
  <c r="M168" i="20" s="1"/>
  <c r="I169" i="20"/>
  <c r="M169" i="20" s="1"/>
  <c r="I170" i="20"/>
  <c r="M170" i="20" s="1"/>
  <c r="I171" i="20"/>
  <c r="M171" i="20" s="1"/>
  <c r="I172" i="20"/>
  <c r="M172" i="20" s="1"/>
  <c r="I173" i="20"/>
  <c r="M173" i="20" s="1"/>
  <c r="I174" i="20"/>
  <c r="M174" i="20" s="1"/>
  <c r="I175" i="20"/>
  <c r="M175" i="20" s="1"/>
  <c r="I176" i="20"/>
  <c r="M176" i="20" s="1"/>
  <c r="I177" i="20"/>
  <c r="M177" i="20" s="1"/>
  <c r="I178" i="20"/>
  <c r="M178" i="20" s="1"/>
  <c r="I179" i="20"/>
  <c r="M179" i="20" s="1"/>
  <c r="I180" i="20"/>
  <c r="M180" i="20" s="1"/>
  <c r="I181" i="20"/>
  <c r="M181" i="20" s="1"/>
  <c r="I182" i="20"/>
  <c r="M182" i="20" s="1"/>
  <c r="I183" i="20"/>
  <c r="M183" i="20" s="1"/>
  <c r="I184" i="20"/>
  <c r="M184" i="20" s="1"/>
  <c r="I185" i="20"/>
  <c r="M185" i="20" s="1"/>
  <c r="I186" i="20"/>
  <c r="M186" i="20" s="1"/>
  <c r="I187" i="20"/>
  <c r="M187" i="20" s="1"/>
  <c r="I188" i="20"/>
  <c r="M188" i="20" s="1"/>
  <c r="I189" i="20"/>
  <c r="M189" i="20" s="1"/>
  <c r="I190" i="20"/>
  <c r="M190" i="20" s="1"/>
  <c r="I191" i="20"/>
  <c r="M191" i="20" s="1"/>
  <c r="I192" i="20"/>
  <c r="M192" i="20" s="1"/>
  <c r="I193" i="20"/>
  <c r="M193" i="20" s="1"/>
  <c r="I194" i="20"/>
  <c r="M194" i="20" s="1"/>
  <c r="I195" i="20"/>
  <c r="M195" i="20" s="1"/>
  <c r="I196" i="20"/>
  <c r="M196" i="20" s="1"/>
  <c r="I197" i="20"/>
  <c r="M197" i="20" s="1"/>
  <c r="I198" i="20"/>
  <c r="M198" i="20" s="1"/>
  <c r="I199" i="20"/>
  <c r="M199" i="20" s="1"/>
  <c r="I200" i="20"/>
  <c r="M200" i="20" s="1"/>
  <c r="I201" i="20"/>
  <c r="M201" i="20" s="1"/>
  <c r="I202" i="20"/>
  <c r="M202" i="20" s="1"/>
  <c r="I203" i="20"/>
  <c r="M203" i="20" s="1"/>
  <c r="I204" i="20"/>
  <c r="M204" i="20" s="1"/>
  <c r="I205" i="20"/>
  <c r="M205" i="20" s="1"/>
  <c r="I206" i="20"/>
  <c r="M206" i="20" s="1"/>
  <c r="I207" i="20"/>
  <c r="M207" i="20" s="1"/>
  <c r="I208" i="20"/>
  <c r="M208" i="20" s="1"/>
  <c r="I209" i="20"/>
  <c r="M209" i="20" s="1"/>
  <c r="I210" i="20"/>
  <c r="M210" i="20" s="1"/>
  <c r="I211" i="20"/>
  <c r="M211" i="20" s="1"/>
  <c r="I212" i="20"/>
  <c r="M212" i="20" s="1"/>
  <c r="I213" i="20"/>
  <c r="M213" i="20" s="1"/>
  <c r="I214" i="20"/>
  <c r="M214" i="20" s="1"/>
  <c r="I215" i="20"/>
  <c r="M215" i="20" s="1"/>
  <c r="I216" i="20"/>
  <c r="M216" i="20" s="1"/>
  <c r="I217" i="20"/>
  <c r="M217" i="20" s="1"/>
  <c r="I218" i="20"/>
  <c r="M218" i="20" s="1"/>
  <c r="I219" i="20"/>
  <c r="M219" i="20" s="1"/>
  <c r="I220" i="20"/>
  <c r="M220" i="20" s="1"/>
  <c r="I221" i="20"/>
  <c r="M221" i="20" s="1"/>
  <c r="I222" i="20"/>
  <c r="M222" i="20" s="1"/>
  <c r="I223" i="20"/>
  <c r="M223" i="20" s="1"/>
  <c r="I224" i="20"/>
  <c r="M224" i="20" s="1"/>
  <c r="I225" i="20"/>
  <c r="M225" i="20" s="1"/>
  <c r="I226" i="20"/>
  <c r="M226" i="20" s="1"/>
  <c r="I227" i="20"/>
  <c r="M227" i="20" s="1"/>
  <c r="I228" i="20"/>
  <c r="M228" i="20" s="1"/>
  <c r="I229" i="20"/>
  <c r="M229" i="20" s="1"/>
  <c r="I230" i="20"/>
  <c r="M230" i="20" s="1"/>
  <c r="I231" i="20"/>
  <c r="M231" i="20" s="1"/>
  <c r="I232" i="20"/>
  <c r="M232" i="20" s="1"/>
  <c r="I233" i="20"/>
  <c r="M233" i="20" s="1"/>
  <c r="I234" i="20"/>
  <c r="M234" i="20" s="1"/>
  <c r="I235" i="20"/>
  <c r="M235" i="20" s="1"/>
  <c r="I236" i="20"/>
  <c r="M236" i="20" s="1"/>
  <c r="I237" i="20"/>
  <c r="M237" i="20" s="1"/>
  <c r="I238" i="20"/>
  <c r="M238" i="20" s="1"/>
  <c r="I239" i="20"/>
  <c r="M239" i="20" s="1"/>
  <c r="I240" i="20"/>
  <c r="M240" i="20" s="1"/>
  <c r="I241" i="20"/>
  <c r="M241" i="20" s="1"/>
  <c r="I242" i="20"/>
  <c r="M242" i="20" s="1"/>
  <c r="I243" i="20"/>
  <c r="M243" i="20" s="1"/>
  <c r="I244" i="20"/>
  <c r="M244" i="20" s="1"/>
  <c r="I245" i="20"/>
  <c r="M245" i="20" s="1"/>
  <c r="I246" i="20"/>
  <c r="M246" i="20" s="1"/>
  <c r="I247" i="20"/>
  <c r="M247" i="20" s="1"/>
  <c r="I248" i="20"/>
  <c r="M248" i="20" s="1"/>
  <c r="I249" i="20"/>
  <c r="M249" i="20" s="1"/>
  <c r="I250" i="20"/>
  <c r="M250" i="20" s="1"/>
  <c r="I251" i="20"/>
  <c r="M251" i="20" s="1"/>
  <c r="I252" i="20"/>
  <c r="M252" i="20" s="1"/>
  <c r="I253" i="20"/>
  <c r="M253" i="20" s="1"/>
  <c r="I254" i="20"/>
  <c r="M254" i="20" s="1"/>
  <c r="I255" i="20"/>
  <c r="M255" i="20" s="1"/>
  <c r="I256" i="20"/>
  <c r="M256" i="20" s="1"/>
  <c r="I257" i="20"/>
  <c r="M257" i="20" s="1"/>
  <c r="I258" i="20"/>
  <c r="M258" i="20" s="1"/>
  <c r="I259" i="20"/>
  <c r="M259" i="20" s="1"/>
  <c r="I260" i="20"/>
  <c r="M260" i="20" s="1"/>
  <c r="I261" i="20"/>
  <c r="M261" i="20" s="1"/>
  <c r="I262" i="20"/>
  <c r="M262" i="20" s="1"/>
  <c r="I263" i="20"/>
  <c r="M263" i="20" s="1"/>
  <c r="I264" i="20"/>
  <c r="M264" i="20" s="1"/>
  <c r="I265" i="20"/>
  <c r="M265" i="20" s="1"/>
  <c r="I266" i="20"/>
  <c r="M266" i="20" s="1"/>
  <c r="I267" i="20"/>
  <c r="M267" i="20" s="1"/>
  <c r="I268" i="20"/>
  <c r="M268" i="20" s="1"/>
  <c r="I269" i="20"/>
  <c r="M269" i="20" s="1"/>
  <c r="I270" i="20"/>
  <c r="M270" i="20" s="1"/>
  <c r="I271" i="20"/>
  <c r="M271" i="20" s="1"/>
  <c r="I272" i="20"/>
  <c r="M272" i="20" s="1"/>
  <c r="I273" i="20"/>
  <c r="M273" i="20" s="1"/>
  <c r="I274" i="20"/>
  <c r="M274" i="20" s="1"/>
  <c r="I275" i="20"/>
  <c r="M275" i="20" s="1"/>
  <c r="I276" i="20"/>
  <c r="M276" i="20" s="1"/>
  <c r="I277" i="20"/>
  <c r="M277" i="20" s="1"/>
  <c r="I278" i="20"/>
  <c r="M278" i="20" s="1"/>
  <c r="I279" i="20"/>
  <c r="M279" i="20" s="1"/>
  <c r="I280" i="20"/>
  <c r="M280" i="20" s="1"/>
  <c r="I281" i="20"/>
  <c r="M281" i="20" s="1"/>
  <c r="I282" i="20"/>
  <c r="M282" i="20" s="1"/>
  <c r="I283" i="20"/>
  <c r="M283" i="20" s="1"/>
  <c r="I284" i="20"/>
  <c r="M284" i="20" s="1"/>
  <c r="I285" i="20"/>
  <c r="M285" i="20" s="1"/>
  <c r="I286" i="20"/>
  <c r="M286" i="20" s="1"/>
  <c r="I287" i="20"/>
  <c r="M287" i="20" s="1"/>
  <c r="I288" i="20"/>
  <c r="M288" i="20" s="1"/>
  <c r="I289" i="20"/>
  <c r="M289" i="20" s="1"/>
  <c r="I290" i="20"/>
  <c r="M290" i="20" s="1"/>
  <c r="I291" i="20"/>
  <c r="M291" i="20" s="1"/>
  <c r="I292" i="20"/>
  <c r="M292" i="20" s="1"/>
  <c r="I293" i="20"/>
  <c r="M293" i="20" s="1"/>
  <c r="I294" i="20"/>
  <c r="M294" i="20" s="1"/>
  <c r="I295" i="20"/>
  <c r="M295" i="20" s="1"/>
  <c r="I296" i="20"/>
  <c r="M296" i="20" s="1"/>
  <c r="I297" i="20"/>
  <c r="M297" i="20" s="1"/>
  <c r="I298" i="20"/>
  <c r="M298" i="20" s="1"/>
  <c r="I299" i="20"/>
  <c r="M299" i="20" s="1"/>
  <c r="I300" i="20"/>
  <c r="M300" i="20" s="1"/>
  <c r="I301" i="20"/>
  <c r="M301" i="20" s="1"/>
  <c r="I302" i="20"/>
  <c r="M302" i="20" s="1"/>
  <c r="I303" i="20"/>
  <c r="M303" i="20" s="1"/>
  <c r="I304" i="20"/>
  <c r="M304" i="20" s="1"/>
  <c r="I6" i="20"/>
  <c r="M6" i="20" s="1"/>
  <c r="J6" i="24" l="1"/>
  <c r="N7" i="20" l="1"/>
  <c r="O7" i="20"/>
  <c r="N8" i="20"/>
  <c r="O8" i="20"/>
  <c r="N9" i="20"/>
  <c r="O9" i="20"/>
  <c r="N10" i="20"/>
  <c r="O10" i="20"/>
  <c r="N11" i="20"/>
  <c r="O11" i="20"/>
  <c r="N12" i="20"/>
  <c r="O12" i="20"/>
  <c r="N13" i="20"/>
  <c r="O13" i="20"/>
  <c r="N14" i="20"/>
  <c r="O14" i="20"/>
  <c r="N15" i="20"/>
  <c r="O15" i="20"/>
  <c r="N16" i="20"/>
  <c r="O16" i="20"/>
  <c r="N17" i="20"/>
  <c r="O17" i="20"/>
  <c r="N18" i="20"/>
  <c r="O18" i="20"/>
  <c r="N19" i="20"/>
  <c r="O19" i="20"/>
  <c r="N20" i="20"/>
  <c r="O20" i="20"/>
  <c r="N21" i="20"/>
  <c r="O21" i="20"/>
  <c r="N22" i="20"/>
  <c r="O22" i="20"/>
  <c r="N23" i="20"/>
  <c r="O23" i="20"/>
  <c r="N24" i="20"/>
  <c r="O24" i="20"/>
  <c r="N25" i="20"/>
  <c r="O25" i="20"/>
  <c r="N26" i="20"/>
  <c r="O26" i="20"/>
  <c r="N27" i="20"/>
  <c r="O27" i="20"/>
  <c r="N28" i="20"/>
  <c r="O28" i="20"/>
  <c r="N29" i="20"/>
  <c r="O29" i="20"/>
  <c r="N30" i="20"/>
  <c r="O30" i="20"/>
  <c r="N31" i="20"/>
  <c r="O31" i="20"/>
  <c r="N32" i="20"/>
  <c r="O32" i="20"/>
  <c r="N33" i="20"/>
  <c r="O33" i="20"/>
  <c r="N34" i="20"/>
  <c r="O34" i="20"/>
  <c r="N35" i="20"/>
  <c r="O35" i="20"/>
  <c r="N36" i="20"/>
  <c r="O36" i="20"/>
  <c r="N37" i="20"/>
  <c r="O37" i="20"/>
  <c r="N38" i="20"/>
  <c r="O38" i="20"/>
  <c r="N39" i="20"/>
  <c r="O39" i="20"/>
  <c r="N40" i="20"/>
  <c r="O40" i="20"/>
  <c r="N41" i="20"/>
  <c r="O41" i="20"/>
  <c r="N42" i="20"/>
  <c r="O42" i="20"/>
  <c r="N43" i="20"/>
  <c r="O43" i="20"/>
  <c r="N44" i="20"/>
  <c r="O44" i="20"/>
  <c r="N45" i="20"/>
  <c r="O45" i="20"/>
  <c r="N46" i="20"/>
  <c r="O46" i="20"/>
  <c r="N47" i="20"/>
  <c r="O47" i="20"/>
  <c r="N48" i="20"/>
  <c r="O48" i="20"/>
  <c r="N49" i="20"/>
  <c r="O49" i="20"/>
  <c r="N50" i="20"/>
  <c r="O50" i="20"/>
  <c r="N51" i="20"/>
  <c r="O51" i="20"/>
  <c r="N52" i="20"/>
  <c r="O52" i="20"/>
  <c r="N53" i="20"/>
  <c r="O53" i="20"/>
  <c r="N54" i="20"/>
  <c r="O54" i="20"/>
  <c r="N55" i="20"/>
  <c r="O55" i="20"/>
  <c r="N56" i="20"/>
  <c r="O56" i="20"/>
  <c r="N57" i="20"/>
  <c r="O57" i="20"/>
  <c r="N58" i="20"/>
  <c r="O58" i="20"/>
  <c r="N59" i="20"/>
  <c r="O59" i="20"/>
  <c r="N60" i="20"/>
  <c r="O60" i="20"/>
  <c r="N61" i="20"/>
  <c r="O61" i="20"/>
  <c r="N62" i="20"/>
  <c r="O62" i="20"/>
  <c r="N63" i="20"/>
  <c r="O63" i="20"/>
  <c r="N64" i="20"/>
  <c r="O64" i="20"/>
  <c r="N65" i="20"/>
  <c r="O65" i="20"/>
  <c r="N66" i="20"/>
  <c r="O66" i="20"/>
  <c r="N67" i="20"/>
  <c r="O67" i="20"/>
  <c r="N68" i="20"/>
  <c r="O68" i="20"/>
  <c r="N69" i="20"/>
  <c r="O69" i="20"/>
  <c r="N70" i="20"/>
  <c r="O70" i="20"/>
  <c r="N71" i="20"/>
  <c r="O71" i="20"/>
  <c r="N72" i="20"/>
  <c r="O72" i="20"/>
  <c r="N73" i="20"/>
  <c r="O73" i="20"/>
  <c r="N74" i="20"/>
  <c r="O74" i="20"/>
  <c r="N75" i="20"/>
  <c r="O75" i="20"/>
  <c r="N76" i="20"/>
  <c r="O76" i="20"/>
  <c r="N77" i="20"/>
  <c r="O77" i="20"/>
  <c r="N78" i="20"/>
  <c r="O78" i="20"/>
  <c r="N79" i="20"/>
  <c r="O79" i="20"/>
  <c r="N80" i="20"/>
  <c r="O80" i="20"/>
  <c r="N81" i="20"/>
  <c r="O81" i="20"/>
  <c r="N82" i="20"/>
  <c r="O82" i="20"/>
  <c r="N83" i="20"/>
  <c r="O83" i="20"/>
  <c r="N84" i="20"/>
  <c r="O84" i="20"/>
  <c r="N85" i="20"/>
  <c r="O85" i="20"/>
  <c r="N86" i="20"/>
  <c r="O86" i="20"/>
  <c r="N87" i="20"/>
  <c r="O87" i="20"/>
  <c r="N88" i="20"/>
  <c r="O88" i="20"/>
  <c r="N89" i="20"/>
  <c r="O89" i="20"/>
  <c r="N90" i="20"/>
  <c r="O90" i="20"/>
  <c r="N91" i="20"/>
  <c r="O91" i="20"/>
  <c r="N92" i="20"/>
  <c r="O92" i="20"/>
  <c r="N93" i="20"/>
  <c r="O93" i="20"/>
  <c r="N94" i="20"/>
  <c r="O94" i="20"/>
  <c r="N95" i="20"/>
  <c r="O95" i="20"/>
  <c r="N96" i="20"/>
  <c r="O96" i="20"/>
  <c r="N97" i="20"/>
  <c r="O97" i="20"/>
  <c r="N98" i="20"/>
  <c r="O98" i="20"/>
  <c r="N99" i="20"/>
  <c r="O99" i="20"/>
  <c r="N100" i="20"/>
  <c r="O100" i="20"/>
  <c r="N101" i="20"/>
  <c r="O101" i="20"/>
  <c r="N102" i="20"/>
  <c r="O102" i="20"/>
  <c r="N103" i="20"/>
  <c r="O103" i="20"/>
  <c r="N104" i="20"/>
  <c r="O104" i="20"/>
  <c r="N105" i="20"/>
  <c r="O105" i="20"/>
  <c r="N106" i="20"/>
  <c r="O106" i="20"/>
  <c r="N107" i="20"/>
  <c r="O107" i="20"/>
  <c r="N108" i="20"/>
  <c r="O108" i="20"/>
  <c r="N109" i="20"/>
  <c r="O109" i="20"/>
  <c r="N110" i="20"/>
  <c r="O110" i="20"/>
  <c r="N111" i="20"/>
  <c r="O111" i="20"/>
  <c r="N112" i="20"/>
  <c r="O112" i="20"/>
  <c r="N113" i="20"/>
  <c r="O113" i="20"/>
  <c r="N114" i="20"/>
  <c r="O114" i="20"/>
  <c r="N115" i="20"/>
  <c r="O115" i="20"/>
  <c r="N116" i="20"/>
  <c r="O116" i="20"/>
  <c r="N117" i="20"/>
  <c r="O117" i="20"/>
  <c r="N118" i="20"/>
  <c r="O118" i="20"/>
  <c r="N119" i="20"/>
  <c r="O119" i="20"/>
  <c r="N120" i="20"/>
  <c r="O120" i="20"/>
  <c r="N121" i="20"/>
  <c r="O121" i="20"/>
  <c r="N122" i="20"/>
  <c r="O122" i="20"/>
  <c r="N123" i="20"/>
  <c r="O123" i="20"/>
  <c r="N124" i="20"/>
  <c r="O124" i="20"/>
  <c r="N125" i="20"/>
  <c r="O125" i="20"/>
  <c r="N126" i="20"/>
  <c r="O126" i="20"/>
  <c r="N127" i="20"/>
  <c r="O127" i="20"/>
  <c r="N128" i="20"/>
  <c r="O128" i="20"/>
  <c r="N129" i="20"/>
  <c r="O129" i="20"/>
  <c r="N130" i="20"/>
  <c r="O130" i="20"/>
  <c r="N131" i="20"/>
  <c r="O131" i="20"/>
  <c r="N132" i="20"/>
  <c r="O132" i="20"/>
  <c r="N133" i="20"/>
  <c r="O133" i="20"/>
  <c r="N134" i="20"/>
  <c r="O134" i="20"/>
  <c r="N135" i="20"/>
  <c r="O135" i="20"/>
  <c r="N136" i="20"/>
  <c r="O136" i="20"/>
  <c r="N137" i="20"/>
  <c r="O137" i="20"/>
  <c r="N138" i="20"/>
  <c r="O138" i="20"/>
  <c r="N139" i="20"/>
  <c r="O139" i="20"/>
  <c r="N140" i="20"/>
  <c r="O140" i="20"/>
  <c r="N141" i="20"/>
  <c r="O141" i="20"/>
  <c r="N142" i="20"/>
  <c r="O142" i="20"/>
  <c r="N143" i="20"/>
  <c r="O143" i="20"/>
  <c r="N144" i="20"/>
  <c r="O144" i="20"/>
  <c r="N145" i="20"/>
  <c r="O145" i="20"/>
  <c r="N146" i="20"/>
  <c r="O146" i="20"/>
  <c r="N147" i="20"/>
  <c r="O147" i="20"/>
  <c r="N148" i="20"/>
  <c r="O148" i="20"/>
  <c r="N149" i="20"/>
  <c r="O149" i="20"/>
  <c r="N150" i="20"/>
  <c r="O150" i="20"/>
  <c r="N151" i="20"/>
  <c r="O151" i="20"/>
  <c r="N152" i="20"/>
  <c r="O152" i="20"/>
  <c r="N153" i="20"/>
  <c r="O153" i="20"/>
  <c r="N154" i="20"/>
  <c r="O154" i="20"/>
  <c r="N155" i="20"/>
  <c r="O155" i="20"/>
  <c r="N156" i="20"/>
  <c r="O156" i="20"/>
  <c r="N157" i="20"/>
  <c r="O157" i="20"/>
  <c r="N158" i="20"/>
  <c r="O158" i="20"/>
  <c r="N159" i="20"/>
  <c r="O159" i="20"/>
  <c r="N160" i="20"/>
  <c r="O160" i="20"/>
  <c r="N161" i="20"/>
  <c r="O161" i="20"/>
  <c r="N162" i="20"/>
  <c r="O162" i="20"/>
  <c r="N163" i="20"/>
  <c r="O163" i="20"/>
  <c r="N164" i="20"/>
  <c r="O164" i="20"/>
  <c r="N165" i="20"/>
  <c r="O165" i="20"/>
  <c r="N166" i="20"/>
  <c r="O166" i="20"/>
  <c r="N167" i="20"/>
  <c r="O167" i="20"/>
  <c r="N168" i="20"/>
  <c r="O168" i="20"/>
  <c r="N169" i="20"/>
  <c r="O169" i="20"/>
  <c r="N170" i="20"/>
  <c r="O170" i="20"/>
  <c r="N171" i="20"/>
  <c r="O171" i="20"/>
  <c r="N172" i="20"/>
  <c r="O172" i="20"/>
  <c r="N173" i="20"/>
  <c r="O173" i="20"/>
  <c r="N174" i="20"/>
  <c r="O174" i="20"/>
  <c r="N175" i="20"/>
  <c r="O175" i="20"/>
  <c r="N176" i="20"/>
  <c r="O176" i="20"/>
  <c r="N177" i="20"/>
  <c r="O177" i="20"/>
  <c r="N178" i="20"/>
  <c r="O178" i="20"/>
  <c r="N179" i="20"/>
  <c r="O179" i="20"/>
  <c r="N180" i="20"/>
  <c r="O180" i="20"/>
  <c r="N181" i="20"/>
  <c r="O181" i="20"/>
  <c r="N182" i="20"/>
  <c r="O182" i="20"/>
  <c r="N183" i="20"/>
  <c r="O183" i="20"/>
  <c r="N184" i="20"/>
  <c r="O184" i="20"/>
  <c r="N185" i="20"/>
  <c r="O185" i="20"/>
  <c r="N186" i="20"/>
  <c r="O186" i="20"/>
  <c r="N187" i="20"/>
  <c r="O187" i="20"/>
  <c r="N188" i="20"/>
  <c r="O188" i="20"/>
  <c r="N189" i="20"/>
  <c r="O189" i="20"/>
  <c r="N190" i="20"/>
  <c r="O190" i="20"/>
  <c r="N191" i="20"/>
  <c r="O191" i="20"/>
  <c r="N192" i="20"/>
  <c r="O192" i="20"/>
  <c r="N193" i="20"/>
  <c r="O193" i="20"/>
  <c r="N194" i="20"/>
  <c r="O194" i="20"/>
  <c r="N195" i="20"/>
  <c r="O195" i="20"/>
  <c r="N196" i="20"/>
  <c r="O196" i="20"/>
  <c r="N197" i="20"/>
  <c r="O197" i="20"/>
  <c r="N198" i="20"/>
  <c r="O198" i="20"/>
  <c r="N199" i="20"/>
  <c r="O199" i="20"/>
  <c r="N200" i="20"/>
  <c r="O200" i="20"/>
  <c r="N201" i="20"/>
  <c r="O201" i="20"/>
  <c r="N202" i="20"/>
  <c r="O202" i="20"/>
  <c r="N203" i="20"/>
  <c r="O203" i="20"/>
  <c r="N204" i="20"/>
  <c r="O204" i="20"/>
  <c r="N205" i="20"/>
  <c r="O205" i="20"/>
  <c r="N206" i="20"/>
  <c r="O206" i="20"/>
  <c r="N207" i="20"/>
  <c r="O207" i="20"/>
  <c r="N208" i="20"/>
  <c r="O208" i="20"/>
  <c r="N209" i="20"/>
  <c r="O209" i="20"/>
  <c r="N210" i="20"/>
  <c r="O210" i="20"/>
  <c r="N211" i="20"/>
  <c r="O211" i="20"/>
  <c r="N212" i="20"/>
  <c r="O212" i="20"/>
  <c r="N213" i="20"/>
  <c r="O213" i="20"/>
  <c r="N214" i="20"/>
  <c r="O214" i="20"/>
  <c r="N215" i="20"/>
  <c r="O215" i="20"/>
  <c r="N216" i="20"/>
  <c r="O216" i="20"/>
  <c r="N217" i="20"/>
  <c r="O217" i="20"/>
  <c r="N218" i="20"/>
  <c r="O218" i="20"/>
  <c r="N219" i="20"/>
  <c r="O219" i="20"/>
  <c r="N220" i="20"/>
  <c r="O220" i="20"/>
  <c r="N221" i="20"/>
  <c r="O221" i="20"/>
  <c r="N222" i="20"/>
  <c r="O222" i="20"/>
  <c r="N223" i="20"/>
  <c r="O223" i="20"/>
  <c r="N224" i="20"/>
  <c r="O224" i="20"/>
  <c r="N225" i="20"/>
  <c r="O225" i="20"/>
  <c r="N226" i="20"/>
  <c r="O226" i="20"/>
  <c r="N227" i="20"/>
  <c r="O227" i="20"/>
  <c r="N228" i="20"/>
  <c r="O228" i="20"/>
  <c r="N229" i="20"/>
  <c r="O229" i="20"/>
  <c r="N230" i="20"/>
  <c r="O230" i="20"/>
  <c r="N231" i="20"/>
  <c r="O231" i="20"/>
  <c r="N232" i="20"/>
  <c r="O232" i="20"/>
  <c r="N233" i="20"/>
  <c r="O233" i="20"/>
  <c r="N234" i="20"/>
  <c r="O234" i="20"/>
  <c r="N235" i="20"/>
  <c r="O235" i="20"/>
  <c r="N236" i="20"/>
  <c r="O236" i="20"/>
  <c r="N237" i="20"/>
  <c r="O237" i="20"/>
  <c r="N238" i="20"/>
  <c r="O238" i="20"/>
  <c r="N239" i="20"/>
  <c r="O239" i="20"/>
  <c r="N240" i="20"/>
  <c r="O240" i="20"/>
  <c r="N241" i="20"/>
  <c r="O241" i="20"/>
  <c r="N242" i="20"/>
  <c r="O242" i="20"/>
  <c r="N243" i="20"/>
  <c r="O243" i="20"/>
  <c r="N244" i="20"/>
  <c r="O244" i="20"/>
  <c r="N245" i="20"/>
  <c r="O245" i="20"/>
  <c r="N246" i="20"/>
  <c r="O246" i="20"/>
  <c r="N247" i="20"/>
  <c r="O247" i="20"/>
  <c r="N248" i="20"/>
  <c r="O248" i="20"/>
  <c r="N249" i="20"/>
  <c r="O249" i="20"/>
  <c r="N250" i="20"/>
  <c r="O250" i="20"/>
  <c r="N251" i="20"/>
  <c r="O251" i="20"/>
  <c r="N252" i="20"/>
  <c r="O252" i="20"/>
  <c r="N253" i="20"/>
  <c r="O253" i="20"/>
  <c r="N254" i="20"/>
  <c r="O254" i="20"/>
  <c r="N255" i="20"/>
  <c r="O255" i="20"/>
  <c r="N256" i="20"/>
  <c r="O256" i="20"/>
  <c r="N257" i="20"/>
  <c r="O257" i="20"/>
  <c r="N258" i="20"/>
  <c r="O258" i="20"/>
  <c r="N259" i="20"/>
  <c r="O259" i="20"/>
  <c r="N260" i="20"/>
  <c r="O260" i="20"/>
  <c r="N261" i="20"/>
  <c r="O261" i="20"/>
  <c r="N262" i="20"/>
  <c r="O262" i="20"/>
  <c r="N263" i="20"/>
  <c r="O263" i="20"/>
  <c r="N264" i="20"/>
  <c r="O264" i="20"/>
  <c r="N265" i="20"/>
  <c r="O265" i="20"/>
  <c r="N266" i="20"/>
  <c r="O266" i="20"/>
  <c r="N267" i="20"/>
  <c r="O267" i="20"/>
  <c r="N268" i="20"/>
  <c r="O268" i="20"/>
  <c r="N269" i="20"/>
  <c r="O269" i="20"/>
  <c r="N270" i="20"/>
  <c r="O270" i="20"/>
  <c r="N271" i="20"/>
  <c r="O271" i="20"/>
  <c r="N272" i="20"/>
  <c r="O272" i="20"/>
  <c r="N273" i="20"/>
  <c r="O273" i="20"/>
  <c r="N274" i="20"/>
  <c r="O274" i="20"/>
  <c r="N275" i="20"/>
  <c r="O275" i="20"/>
  <c r="N276" i="20"/>
  <c r="O276" i="20"/>
  <c r="N277" i="20"/>
  <c r="O277" i="20"/>
  <c r="N278" i="20"/>
  <c r="O278" i="20"/>
  <c r="N279" i="20"/>
  <c r="O279" i="20"/>
  <c r="N280" i="20"/>
  <c r="O280" i="20"/>
  <c r="N281" i="20"/>
  <c r="O281" i="20"/>
  <c r="N282" i="20"/>
  <c r="O282" i="20"/>
  <c r="N283" i="20"/>
  <c r="O283" i="20"/>
  <c r="N284" i="20"/>
  <c r="O284" i="20"/>
  <c r="N285" i="20"/>
  <c r="O285" i="20"/>
  <c r="N286" i="20"/>
  <c r="O286" i="20"/>
  <c r="N287" i="20"/>
  <c r="O287" i="20"/>
  <c r="N288" i="20"/>
  <c r="O288" i="20"/>
  <c r="N289" i="20"/>
  <c r="O289" i="20"/>
  <c r="N290" i="20"/>
  <c r="O290" i="20"/>
  <c r="N291" i="20"/>
  <c r="O291" i="20"/>
  <c r="N292" i="20"/>
  <c r="O292" i="20"/>
  <c r="N293" i="20"/>
  <c r="O293" i="20"/>
  <c r="N294" i="20"/>
  <c r="O294" i="20"/>
  <c r="N295" i="20"/>
  <c r="O295" i="20"/>
  <c r="N296" i="20"/>
  <c r="O296" i="20"/>
  <c r="N297" i="20"/>
  <c r="O297" i="20"/>
  <c r="N298" i="20"/>
  <c r="O298" i="20"/>
  <c r="N299" i="20"/>
  <c r="O299" i="20"/>
  <c r="N300" i="20"/>
  <c r="O300" i="20"/>
  <c r="N301" i="20"/>
  <c r="O301" i="20"/>
  <c r="N302" i="20"/>
  <c r="O302" i="20"/>
  <c r="N303" i="20"/>
  <c r="O303" i="20"/>
  <c r="N304" i="20"/>
  <c r="O304" i="20"/>
  <c r="O6" i="20"/>
  <c r="N6" i="20"/>
  <c r="R6" i="20" l="1"/>
  <c r="S6" i="20"/>
  <c r="J12" i="21"/>
  <c r="J11" i="21" s="1"/>
  <c r="J10" i="21" s="1"/>
  <c r="J9" i="21" s="1"/>
  <c r="J8" i="21" s="1"/>
  <c r="J7" i="21" s="1"/>
  <c r="J6" i="21" s="1"/>
  <c r="J5" i="21" s="1"/>
  <c r="J4" i="21" s="1"/>
  <c r="J3" i="21" s="1"/>
  <c r="J2" i="21" s="1"/>
  <c r="A15" i="34" l="1"/>
  <c r="A14" i="34"/>
  <c r="A13" i="34"/>
  <c r="A12" i="34"/>
  <c r="A11" i="34"/>
  <c r="A10" i="34"/>
  <c r="A9" i="34"/>
  <c r="A8" i="34"/>
  <c r="A7" i="34"/>
  <c r="A6" i="34"/>
  <c r="B5" i="34"/>
  <c r="G4" i="21"/>
  <c r="S15" i="34" l="1"/>
  <c r="K15" i="34"/>
  <c r="S14" i="34"/>
  <c r="K14" i="34"/>
  <c r="S13" i="34"/>
  <c r="K13" i="34"/>
  <c r="S12" i="34"/>
  <c r="K12" i="34"/>
  <c r="S11" i="34"/>
  <c r="O11" i="34"/>
  <c r="N11" i="34"/>
  <c r="M11" i="34"/>
  <c r="L11" i="34"/>
  <c r="K11" i="34"/>
  <c r="G11" i="34"/>
  <c r="F11" i="34"/>
  <c r="E11" i="34"/>
  <c r="D11" i="34"/>
  <c r="S10" i="34"/>
  <c r="K10" i="34"/>
  <c r="S9" i="34"/>
  <c r="K9" i="34"/>
  <c r="S8" i="34"/>
  <c r="K8" i="34"/>
  <c r="S7" i="34"/>
  <c r="O7" i="34"/>
  <c r="N7" i="34"/>
  <c r="M7" i="34"/>
  <c r="L7" i="34"/>
  <c r="K7" i="34"/>
  <c r="G7" i="34"/>
  <c r="F7" i="34"/>
  <c r="E7" i="34"/>
  <c r="D7" i="34"/>
  <c r="Y7" i="27" l="1"/>
  <c r="Y8" i="27"/>
  <c r="Y9" i="27"/>
  <c r="Y10" i="27"/>
  <c r="Y11" i="27"/>
  <c r="Y12" i="27"/>
  <c r="Y13" i="27"/>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44" i="27"/>
  <c r="Y45" i="27"/>
  <c r="Y46" i="27"/>
  <c r="Y47" i="27"/>
  <c r="Y48" i="27"/>
  <c r="Y49" i="27"/>
  <c r="Y50" i="27"/>
  <c r="Y51" i="27"/>
  <c r="Y52" i="27"/>
  <c r="Y53" i="27"/>
  <c r="Y54" i="27"/>
  <c r="Y55" i="27"/>
  <c r="Y56" i="27"/>
  <c r="Y6" i="27"/>
  <c r="J8" i="24" l="1"/>
  <c r="J9" i="24"/>
  <c r="K10" i="24"/>
  <c r="J12" i="24"/>
  <c r="K19" i="24" l="1"/>
  <c r="M19" i="24"/>
  <c r="O19" i="24"/>
  <c r="J19" i="24"/>
  <c r="L19" i="24"/>
  <c r="N19" i="24"/>
  <c r="P19" i="24"/>
  <c r="K17" i="24"/>
  <c r="M17" i="24"/>
  <c r="O17" i="24"/>
  <c r="J17" i="24"/>
  <c r="L17" i="24"/>
  <c r="N17" i="24"/>
  <c r="P17" i="24"/>
  <c r="K15" i="24"/>
  <c r="M15" i="24"/>
  <c r="O15" i="24"/>
  <c r="J15" i="24"/>
  <c r="L15" i="24"/>
  <c r="N15" i="24"/>
  <c r="P15" i="24"/>
  <c r="K13" i="24"/>
  <c r="M13" i="24"/>
  <c r="O13" i="24"/>
  <c r="J13" i="24"/>
  <c r="L13" i="24"/>
  <c r="N13" i="24"/>
  <c r="P13" i="24"/>
  <c r="J11" i="24"/>
  <c r="O11" i="24"/>
  <c r="K11" i="24"/>
  <c r="J7" i="24"/>
  <c r="L7" i="24"/>
  <c r="N7" i="24"/>
  <c r="P7" i="24"/>
  <c r="K7" i="24"/>
  <c r="M7" i="24"/>
  <c r="O7" i="24"/>
  <c r="J18" i="24"/>
  <c r="L18" i="24"/>
  <c r="N18" i="24"/>
  <c r="P18" i="24"/>
  <c r="K18" i="24"/>
  <c r="M18" i="24"/>
  <c r="O18" i="24"/>
  <c r="J16" i="24"/>
  <c r="L16" i="24"/>
  <c r="N16" i="24"/>
  <c r="P16" i="24"/>
  <c r="K16" i="24"/>
  <c r="M16" i="24"/>
  <c r="O16" i="24"/>
  <c r="J14" i="24"/>
  <c r="L14" i="24"/>
  <c r="N14" i="24"/>
  <c r="P14" i="24"/>
  <c r="K14" i="24"/>
  <c r="M14" i="24"/>
  <c r="O14" i="24"/>
  <c r="K33" i="24"/>
  <c r="M33" i="24"/>
  <c r="O33" i="24"/>
  <c r="J33" i="24"/>
  <c r="L33" i="24"/>
  <c r="N33" i="24"/>
  <c r="P33" i="24"/>
  <c r="K29" i="24"/>
  <c r="M29" i="24"/>
  <c r="O29" i="24"/>
  <c r="J29" i="24"/>
  <c r="L29" i="24"/>
  <c r="N29" i="24"/>
  <c r="P29" i="24"/>
  <c r="K25" i="24"/>
  <c r="M25" i="24"/>
  <c r="O25" i="24"/>
  <c r="J25" i="24"/>
  <c r="L25" i="24"/>
  <c r="N25" i="24"/>
  <c r="P25" i="24"/>
  <c r="K21" i="24"/>
  <c r="M21" i="24"/>
  <c r="O21" i="24"/>
  <c r="J21" i="24"/>
  <c r="L21" i="24"/>
  <c r="N21" i="24"/>
  <c r="P21" i="24"/>
  <c r="K31" i="24"/>
  <c r="M31" i="24"/>
  <c r="O31" i="24"/>
  <c r="J31" i="24"/>
  <c r="L31" i="24"/>
  <c r="N31" i="24"/>
  <c r="P31" i="24"/>
  <c r="K27" i="24"/>
  <c r="M27" i="24"/>
  <c r="O27" i="24"/>
  <c r="J27" i="24"/>
  <c r="L27" i="24"/>
  <c r="N27" i="24"/>
  <c r="P27" i="24"/>
  <c r="K23" i="24"/>
  <c r="M23" i="24"/>
  <c r="O23" i="24"/>
  <c r="J23" i="24"/>
  <c r="L23" i="24"/>
  <c r="N23" i="24"/>
  <c r="P23" i="24"/>
  <c r="J48" i="24"/>
  <c r="L48" i="24"/>
  <c r="N48" i="24"/>
  <c r="P48" i="24"/>
  <c r="K48" i="24"/>
  <c r="M48" i="24"/>
  <c r="O48" i="24"/>
  <c r="J46" i="24"/>
  <c r="L46" i="24"/>
  <c r="N46" i="24"/>
  <c r="P46" i="24"/>
  <c r="K46" i="24"/>
  <c r="M46" i="24"/>
  <c r="O46" i="24"/>
  <c r="J44" i="24"/>
  <c r="L44" i="24"/>
  <c r="N44" i="24"/>
  <c r="P44" i="24"/>
  <c r="K44" i="24"/>
  <c r="M44" i="24"/>
  <c r="O44" i="24"/>
  <c r="J42" i="24"/>
  <c r="L42" i="24"/>
  <c r="N42" i="24"/>
  <c r="P42" i="24"/>
  <c r="K42" i="24"/>
  <c r="M42" i="24"/>
  <c r="O42" i="24"/>
  <c r="J40" i="24"/>
  <c r="L40" i="24"/>
  <c r="N40" i="24"/>
  <c r="P40" i="24"/>
  <c r="K40" i="24"/>
  <c r="M40" i="24"/>
  <c r="O40" i="24"/>
  <c r="J38" i="24"/>
  <c r="L38" i="24"/>
  <c r="N38" i="24"/>
  <c r="P38" i="24"/>
  <c r="K38" i="24"/>
  <c r="M38" i="24"/>
  <c r="O38" i="24"/>
  <c r="J36" i="24"/>
  <c r="L36" i="24"/>
  <c r="N36" i="24"/>
  <c r="P36" i="24"/>
  <c r="K36" i="24"/>
  <c r="M36" i="24"/>
  <c r="O36" i="24"/>
  <c r="J34" i="24"/>
  <c r="L34" i="24"/>
  <c r="N34" i="24"/>
  <c r="P34" i="24"/>
  <c r="K34" i="24"/>
  <c r="M34" i="24"/>
  <c r="O34" i="24"/>
  <c r="J32" i="24"/>
  <c r="L32" i="24"/>
  <c r="N32" i="24"/>
  <c r="P32" i="24"/>
  <c r="K32" i="24"/>
  <c r="M32" i="24"/>
  <c r="O32" i="24"/>
  <c r="J30" i="24"/>
  <c r="L30" i="24"/>
  <c r="N30" i="24"/>
  <c r="P30" i="24"/>
  <c r="K30" i="24"/>
  <c r="M30" i="24"/>
  <c r="O30" i="24"/>
  <c r="J28" i="24"/>
  <c r="L28" i="24"/>
  <c r="N28" i="24"/>
  <c r="P28" i="24"/>
  <c r="K28" i="24"/>
  <c r="M28" i="24"/>
  <c r="O28" i="24"/>
  <c r="J26" i="24"/>
  <c r="L26" i="24"/>
  <c r="N26" i="24"/>
  <c r="P26" i="24"/>
  <c r="K26" i="24"/>
  <c r="M26" i="24"/>
  <c r="O26" i="24"/>
  <c r="J24" i="24"/>
  <c r="L24" i="24"/>
  <c r="N24" i="24"/>
  <c r="P24" i="24"/>
  <c r="K24" i="24"/>
  <c r="M24" i="24"/>
  <c r="O24" i="24"/>
  <c r="J22" i="24"/>
  <c r="L22" i="24"/>
  <c r="N22" i="24"/>
  <c r="P22" i="24"/>
  <c r="K22" i="24"/>
  <c r="M22" i="24"/>
  <c r="O22" i="24"/>
  <c r="J20" i="24"/>
  <c r="L20" i="24"/>
  <c r="N20" i="24"/>
  <c r="P20" i="24"/>
  <c r="K20" i="24"/>
  <c r="M20" i="24"/>
  <c r="O20" i="24"/>
  <c r="K47" i="24"/>
  <c r="M47" i="24"/>
  <c r="O47" i="24"/>
  <c r="J47" i="24"/>
  <c r="L47" i="24"/>
  <c r="N47" i="24"/>
  <c r="P47" i="24"/>
  <c r="K45" i="24"/>
  <c r="M45" i="24"/>
  <c r="O45" i="24"/>
  <c r="J45" i="24"/>
  <c r="L45" i="24"/>
  <c r="N45" i="24"/>
  <c r="P45" i="24"/>
  <c r="K43" i="24"/>
  <c r="M43" i="24"/>
  <c r="O43" i="24"/>
  <c r="J43" i="24"/>
  <c r="L43" i="24"/>
  <c r="N43" i="24"/>
  <c r="P43" i="24"/>
  <c r="K41" i="24"/>
  <c r="M41" i="24"/>
  <c r="O41" i="24"/>
  <c r="J41" i="24"/>
  <c r="L41" i="24"/>
  <c r="N41" i="24"/>
  <c r="P41" i="24"/>
  <c r="K39" i="24"/>
  <c r="M39" i="24"/>
  <c r="O39" i="24"/>
  <c r="J39" i="24"/>
  <c r="L39" i="24"/>
  <c r="N39" i="24"/>
  <c r="P39" i="24"/>
  <c r="K37" i="24"/>
  <c r="M37" i="24"/>
  <c r="O37" i="24"/>
  <c r="J37" i="24"/>
  <c r="L37" i="24"/>
  <c r="N37" i="24"/>
  <c r="P37" i="24"/>
  <c r="K35" i="24"/>
  <c r="M35" i="24"/>
  <c r="O35" i="24"/>
  <c r="J35" i="24"/>
  <c r="L35" i="24"/>
  <c r="N35" i="24"/>
  <c r="P35" i="24"/>
  <c r="M10" i="24"/>
  <c r="O8" i="24"/>
  <c r="K8" i="24"/>
  <c r="M11" i="24"/>
  <c r="O10" i="24"/>
  <c r="M8" i="24"/>
  <c r="P8" i="24"/>
  <c r="N8" i="24"/>
  <c r="L8" i="24"/>
  <c r="O9" i="24"/>
  <c r="M9" i="24"/>
  <c r="K9" i="24"/>
  <c r="P9" i="24"/>
  <c r="N9" i="24"/>
  <c r="L9" i="24"/>
  <c r="N12" i="24"/>
  <c r="O12" i="24"/>
  <c r="M12" i="24"/>
  <c r="K12" i="24"/>
  <c r="P12" i="24"/>
  <c r="L12" i="24"/>
  <c r="P11" i="24"/>
  <c r="N11" i="24"/>
  <c r="L11" i="24"/>
  <c r="P10" i="24"/>
  <c r="N10" i="24"/>
  <c r="L10" i="24"/>
  <c r="J10" i="24"/>
  <c r="I5" i="24"/>
  <c r="H5" i="24"/>
  <c r="G5" i="24"/>
  <c r="H35" i="24" l="1"/>
  <c r="I35" i="24"/>
  <c r="H39" i="24"/>
  <c r="I39" i="24"/>
  <c r="H43" i="24"/>
  <c r="I43" i="24"/>
  <c r="H47" i="24"/>
  <c r="I47" i="24"/>
  <c r="H30" i="24"/>
  <c r="I30" i="24"/>
  <c r="H34" i="24"/>
  <c r="I34" i="24"/>
  <c r="H38" i="24"/>
  <c r="I38" i="24"/>
  <c r="H42" i="24"/>
  <c r="I42" i="24"/>
  <c r="H46" i="24"/>
  <c r="I46" i="24"/>
  <c r="H31" i="24"/>
  <c r="I31" i="24"/>
  <c r="H33" i="24"/>
  <c r="I33" i="24"/>
  <c r="H37" i="24"/>
  <c r="I37" i="24"/>
  <c r="H41" i="24"/>
  <c r="I41" i="24"/>
  <c r="H45" i="24"/>
  <c r="I45" i="24"/>
  <c r="H28" i="24"/>
  <c r="I28" i="24"/>
  <c r="H32" i="24"/>
  <c r="I32" i="24"/>
  <c r="H36" i="24"/>
  <c r="I36" i="24"/>
  <c r="H40" i="24"/>
  <c r="I40" i="24"/>
  <c r="H44" i="24"/>
  <c r="I44" i="24"/>
  <c r="H48" i="24"/>
  <c r="I48" i="24"/>
  <c r="H27" i="24"/>
  <c r="I27" i="24"/>
  <c r="H29" i="24"/>
  <c r="I29" i="24"/>
  <c r="H10" i="24"/>
  <c r="I10" i="24"/>
  <c r="H12" i="24"/>
  <c r="I12" i="24"/>
  <c r="H9" i="24"/>
  <c r="I9" i="24"/>
  <c r="H8" i="24"/>
  <c r="I8" i="24"/>
  <c r="H22" i="24"/>
  <c r="I22" i="24"/>
  <c r="H26" i="24"/>
  <c r="I26" i="24"/>
  <c r="H21" i="24"/>
  <c r="I21" i="24"/>
  <c r="H16" i="24"/>
  <c r="I16" i="24"/>
  <c r="H7" i="24"/>
  <c r="I7" i="24"/>
  <c r="H15" i="24"/>
  <c r="I15" i="24"/>
  <c r="H19" i="24"/>
  <c r="I19" i="24"/>
  <c r="H11" i="24"/>
  <c r="I11" i="24"/>
  <c r="H20" i="24"/>
  <c r="I20" i="24"/>
  <c r="H24" i="24"/>
  <c r="I24" i="24"/>
  <c r="H23" i="24"/>
  <c r="I23" i="24"/>
  <c r="H25" i="24"/>
  <c r="I25" i="24"/>
  <c r="H14" i="24"/>
  <c r="I14" i="24"/>
  <c r="H18" i="24"/>
  <c r="I18" i="24"/>
  <c r="H13" i="24"/>
  <c r="I13" i="24"/>
  <c r="H17" i="24"/>
  <c r="I17" i="24"/>
  <c r="N6" i="24"/>
  <c r="K6" i="24"/>
  <c r="M6" i="24"/>
  <c r="O6" i="24"/>
  <c r="L6" i="24"/>
  <c r="P6" i="24"/>
  <c r="H6" i="24" l="1"/>
  <c r="I6" i="24"/>
  <c r="L7" i="29"/>
  <c r="I7" i="29"/>
  <c r="L5" i="29"/>
  <c r="M5" i="27"/>
  <c r="L5" i="27"/>
  <c r="K5" i="27"/>
  <c r="I4" i="29" l="1"/>
  <c r="I6" i="29"/>
  <c r="L6" i="29"/>
  <c r="L4" i="29"/>
  <c r="I5" i="29"/>
  <c r="V304" i="20"/>
  <c r="V303" i="20"/>
  <c r="V302" i="20"/>
  <c r="V301" i="20"/>
  <c r="V300" i="20"/>
  <c r="V299" i="20"/>
  <c r="V298" i="20"/>
  <c r="V297" i="20"/>
  <c r="V296" i="20"/>
  <c r="V295" i="20"/>
  <c r="V294" i="20"/>
  <c r="V293" i="20"/>
  <c r="V292" i="20"/>
  <c r="V291" i="20"/>
  <c r="V290" i="20"/>
  <c r="V289" i="20"/>
  <c r="V288" i="20"/>
  <c r="V287" i="20"/>
  <c r="V286" i="20"/>
  <c r="V285" i="20"/>
  <c r="V284" i="20"/>
  <c r="V283" i="20"/>
  <c r="V282" i="20"/>
  <c r="V281" i="20"/>
  <c r="V280" i="20"/>
  <c r="V279" i="20"/>
  <c r="V278" i="20"/>
  <c r="V277" i="20"/>
  <c r="V276" i="20"/>
  <c r="V275" i="20"/>
  <c r="V274" i="20"/>
  <c r="V273" i="20"/>
  <c r="V272" i="20"/>
  <c r="V271" i="20"/>
  <c r="V270" i="20"/>
  <c r="V269" i="20"/>
  <c r="V268" i="20"/>
  <c r="V267" i="20"/>
  <c r="V266" i="20"/>
  <c r="V265" i="20"/>
  <c r="V264" i="20"/>
  <c r="V263" i="20"/>
  <c r="V262" i="20"/>
  <c r="V261" i="20"/>
  <c r="V260" i="20"/>
  <c r="V259" i="20"/>
  <c r="V258" i="20"/>
  <c r="V257" i="20"/>
  <c r="V256" i="20"/>
  <c r="V255" i="20"/>
  <c r="V254" i="20"/>
  <c r="V253" i="20"/>
  <c r="V252" i="20"/>
  <c r="V251" i="20"/>
  <c r="V250" i="20"/>
  <c r="V249" i="20"/>
  <c r="V248" i="20"/>
  <c r="V247" i="20"/>
  <c r="V246" i="20"/>
  <c r="V245" i="20"/>
  <c r="V244" i="20"/>
  <c r="V243" i="20"/>
  <c r="V242" i="20"/>
  <c r="V241" i="20"/>
  <c r="V240" i="20"/>
  <c r="V239" i="20"/>
  <c r="V238" i="20"/>
  <c r="V237" i="20"/>
  <c r="V236" i="20"/>
  <c r="V235" i="20"/>
  <c r="V234" i="20"/>
  <c r="V233" i="20"/>
  <c r="V232" i="20"/>
  <c r="V231" i="20"/>
  <c r="V230" i="20"/>
  <c r="V229" i="20"/>
  <c r="V228" i="20"/>
  <c r="V227" i="20"/>
  <c r="V226" i="20"/>
  <c r="V225" i="20"/>
  <c r="V224" i="20"/>
  <c r="V223" i="20"/>
  <c r="V222" i="20"/>
  <c r="V221" i="20"/>
  <c r="V220" i="20"/>
  <c r="V219" i="20"/>
  <c r="V218" i="20"/>
  <c r="V217" i="20"/>
  <c r="V216" i="20"/>
  <c r="V215" i="20"/>
  <c r="V214" i="20"/>
  <c r="V213" i="20"/>
  <c r="V212" i="20"/>
  <c r="V211" i="20"/>
  <c r="V210" i="20"/>
  <c r="V209" i="20"/>
  <c r="V208" i="20"/>
  <c r="V207" i="20"/>
  <c r="V206" i="20"/>
  <c r="V205" i="20"/>
  <c r="V204" i="20"/>
  <c r="V203" i="20"/>
  <c r="V202" i="20"/>
  <c r="V201" i="20"/>
  <c r="V200" i="20"/>
  <c r="V199" i="20"/>
  <c r="V198" i="20"/>
  <c r="V197" i="20"/>
  <c r="V196" i="20"/>
  <c r="V195" i="20"/>
  <c r="V194" i="20"/>
  <c r="V193" i="20"/>
  <c r="V192" i="20"/>
  <c r="V191" i="20"/>
  <c r="V190" i="20"/>
  <c r="V189" i="20"/>
  <c r="V188" i="20"/>
  <c r="V187" i="20"/>
  <c r="V186" i="20"/>
  <c r="V185" i="20"/>
  <c r="V184" i="20"/>
  <c r="V183" i="20"/>
  <c r="V182" i="20"/>
  <c r="V181" i="20"/>
  <c r="V180" i="20"/>
  <c r="V179" i="20"/>
  <c r="V178" i="20"/>
  <c r="V177" i="20"/>
  <c r="V176" i="20"/>
  <c r="V175" i="20"/>
  <c r="V174" i="20"/>
  <c r="V173" i="20"/>
  <c r="V172" i="20"/>
  <c r="V171" i="20"/>
  <c r="V170" i="20"/>
  <c r="V169" i="20"/>
  <c r="V168" i="20"/>
  <c r="V167" i="20"/>
  <c r="V166" i="20"/>
  <c r="V165" i="20"/>
  <c r="V164" i="20"/>
  <c r="V163" i="20"/>
  <c r="V162" i="20"/>
  <c r="V161" i="20"/>
  <c r="V160" i="20"/>
  <c r="V159" i="20"/>
  <c r="V158" i="20"/>
  <c r="V157" i="20"/>
  <c r="V156" i="20"/>
  <c r="V155" i="20"/>
  <c r="V154" i="20"/>
  <c r="V153" i="20"/>
  <c r="V152" i="20"/>
  <c r="V151" i="20"/>
  <c r="V150" i="20"/>
  <c r="V149" i="20"/>
  <c r="V148" i="20"/>
  <c r="V147" i="20"/>
  <c r="V146" i="20"/>
  <c r="V145" i="20"/>
  <c r="V144" i="20"/>
  <c r="V143" i="20"/>
  <c r="V142" i="20"/>
  <c r="V141" i="20"/>
  <c r="V140" i="20"/>
  <c r="V139" i="20"/>
  <c r="V138" i="20"/>
  <c r="V137" i="20"/>
  <c r="V136" i="20"/>
  <c r="V135" i="20"/>
  <c r="V134" i="20"/>
  <c r="V133" i="20"/>
  <c r="V132" i="20"/>
  <c r="V131" i="20"/>
  <c r="V130" i="20"/>
  <c r="V129" i="20"/>
  <c r="V128" i="20"/>
  <c r="V127" i="20"/>
  <c r="V126" i="20"/>
  <c r="V125" i="20"/>
  <c r="V124" i="20"/>
  <c r="V123" i="20"/>
  <c r="V122" i="20"/>
  <c r="V121" i="20"/>
  <c r="V120" i="20"/>
  <c r="V119" i="20"/>
  <c r="V118" i="20"/>
  <c r="V117" i="20"/>
  <c r="V116" i="20"/>
  <c r="V115" i="20"/>
  <c r="V114" i="20"/>
  <c r="V113" i="20"/>
  <c r="V112" i="20"/>
  <c r="V111" i="20"/>
  <c r="V110" i="20"/>
  <c r="V109" i="20"/>
  <c r="V108" i="20"/>
  <c r="V107" i="20"/>
  <c r="V106" i="20"/>
  <c r="V105" i="20"/>
  <c r="V104" i="20"/>
  <c r="V103" i="20"/>
  <c r="V102" i="20"/>
  <c r="V101" i="20"/>
  <c r="V100" i="20"/>
  <c r="V99" i="20"/>
  <c r="V98" i="20"/>
  <c r="V97" i="20"/>
  <c r="V96" i="20"/>
  <c r="V95" i="20"/>
  <c r="V94" i="20"/>
  <c r="V93" i="20"/>
  <c r="V92" i="20"/>
  <c r="V91" i="20"/>
  <c r="V90" i="20"/>
  <c r="V89" i="20"/>
  <c r="V88" i="20"/>
  <c r="V87" i="20"/>
  <c r="V86" i="20"/>
  <c r="V84" i="20"/>
  <c r="V83" i="20"/>
  <c r="V82" i="20"/>
  <c r="U81" i="20"/>
  <c r="V80" i="20"/>
  <c r="V79" i="20"/>
  <c r="V78" i="20"/>
  <c r="U77" i="20"/>
  <c r="V76" i="20"/>
  <c r="V75" i="20"/>
  <c r="V74" i="20"/>
  <c r="U73" i="20"/>
  <c r="V72" i="20"/>
  <c r="V71" i="20"/>
  <c r="V70" i="20"/>
  <c r="U69" i="20"/>
  <c r="V68" i="20"/>
  <c r="V67" i="20"/>
  <c r="V66" i="20"/>
  <c r="U65" i="20"/>
  <c r="V64" i="20"/>
  <c r="V63" i="20"/>
  <c r="V62" i="20"/>
  <c r="U61" i="20"/>
  <c r="V60" i="20"/>
  <c r="V59" i="20"/>
  <c r="V58" i="20"/>
  <c r="U57" i="20"/>
  <c r="V56" i="20"/>
  <c r="V55" i="20"/>
  <c r="V54" i="20"/>
  <c r="U53" i="20"/>
  <c r="V52" i="20"/>
  <c r="V51" i="20"/>
  <c r="V50" i="20"/>
  <c r="U49" i="20"/>
  <c r="V48" i="20"/>
  <c r="V47" i="20"/>
  <c r="V46" i="20"/>
  <c r="U45" i="20"/>
  <c r="V44" i="20"/>
  <c r="V43" i="20"/>
  <c r="V42" i="20"/>
  <c r="U41" i="20"/>
  <c r="V40" i="20"/>
  <c r="V39" i="20"/>
  <c r="V38" i="20"/>
  <c r="U37" i="20"/>
  <c r="U35" i="20"/>
  <c r="V34" i="20"/>
  <c r="U33" i="20"/>
  <c r="V32" i="20"/>
  <c r="U31" i="20"/>
  <c r="V30" i="20"/>
  <c r="U29" i="20"/>
  <c r="V28" i="20"/>
  <c r="U27" i="20"/>
  <c r="V26" i="20"/>
  <c r="U25" i="20"/>
  <c r="V24" i="20"/>
  <c r="U23" i="20"/>
  <c r="V22" i="20"/>
  <c r="U21" i="20"/>
  <c r="V20" i="20"/>
  <c r="U19" i="20"/>
  <c r="V18" i="20"/>
  <c r="U17" i="20"/>
  <c r="V16" i="20"/>
  <c r="Y5" i="20"/>
  <c r="X5" i="20"/>
  <c r="W5" i="20"/>
  <c r="P7" i="20" l="1"/>
  <c r="Z7" i="20" s="1"/>
  <c r="R7" i="20"/>
  <c r="T7" i="20"/>
  <c r="V7" i="20"/>
  <c r="Q7" i="20"/>
  <c r="S7" i="20"/>
  <c r="U7" i="20"/>
  <c r="Q10" i="20"/>
  <c r="S10" i="20"/>
  <c r="U10" i="20"/>
  <c r="P10" i="20"/>
  <c r="R10" i="20"/>
  <c r="T10" i="20"/>
  <c r="V10" i="20"/>
  <c r="Q12" i="20"/>
  <c r="S12" i="20"/>
  <c r="U12" i="20"/>
  <c r="P12" i="20"/>
  <c r="R12" i="20"/>
  <c r="T12" i="20"/>
  <c r="V12" i="20"/>
  <c r="P13" i="20"/>
  <c r="Z13" i="20" s="1"/>
  <c r="R13" i="20"/>
  <c r="T13" i="20"/>
  <c r="V13" i="20"/>
  <c r="Q13" i="20"/>
  <c r="S13" i="20"/>
  <c r="U13" i="20"/>
  <c r="Z61" i="20"/>
  <c r="Z63" i="20"/>
  <c r="Z65" i="20"/>
  <c r="Z67" i="20"/>
  <c r="Z69" i="20"/>
  <c r="Z79" i="20"/>
  <c r="Z81" i="20"/>
  <c r="Z83" i="20"/>
  <c r="Z85" i="20"/>
  <c r="Z87" i="20"/>
  <c r="Z89" i="20"/>
  <c r="Z91" i="20"/>
  <c r="Z93" i="20"/>
  <c r="Z95" i="20"/>
  <c r="Z97" i="20"/>
  <c r="Z99" i="20"/>
  <c r="Z101" i="20"/>
  <c r="Z103" i="20"/>
  <c r="Z105" i="20"/>
  <c r="Z107" i="20"/>
  <c r="Z109" i="20"/>
  <c r="Z111" i="20"/>
  <c r="Z113" i="20"/>
  <c r="AF115" i="20"/>
  <c r="Z115" i="20"/>
  <c r="Z117" i="20"/>
  <c r="AF117" i="20"/>
  <c r="AF119" i="20"/>
  <c r="Z119" i="20"/>
  <c r="Z121" i="20"/>
  <c r="AF121" i="20"/>
  <c r="AF123" i="20"/>
  <c r="Z123" i="20"/>
  <c r="Z125" i="20"/>
  <c r="AF125" i="20"/>
  <c r="AF127" i="20"/>
  <c r="Z127" i="20"/>
  <c r="Z129" i="20"/>
  <c r="AF129" i="20"/>
  <c r="AF131" i="20"/>
  <c r="Z131" i="20"/>
  <c r="Z133" i="20"/>
  <c r="AF133" i="20"/>
  <c r="AF135" i="20"/>
  <c r="Z135" i="20"/>
  <c r="Z137" i="20"/>
  <c r="AF137" i="20"/>
  <c r="AF147" i="20"/>
  <c r="Z147" i="20"/>
  <c r="Z149" i="20"/>
  <c r="Z151" i="20"/>
  <c r="Z153" i="20"/>
  <c r="Z155" i="20"/>
  <c r="Z157" i="20"/>
  <c r="Z159" i="20"/>
  <c r="Z161" i="20"/>
  <c r="AF163" i="20"/>
  <c r="Z163" i="20"/>
  <c r="Z165" i="20"/>
  <c r="Z167" i="20"/>
  <c r="Z169" i="20"/>
  <c r="Z171" i="20"/>
  <c r="Z173" i="20"/>
  <c r="AF173" i="20"/>
  <c r="Z175" i="20"/>
  <c r="Z177" i="20"/>
  <c r="Z179" i="20"/>
  <c r="Z181" i="20"/>
  <c r="Z183" i="20"/>
  <c r="AF183" i="20"/>
  <c r="Z185" i="20"/>
  <c r="AF185" i="20"/>
  <c r="Z187" i="20"/>
  <c r="AF187" i="20"/>
  <c r="Z189" i="20"/>
  <c r="AF189" i="20"/>
  <c r="Z191" i="20"/>
  <c r="AF191" i="20"/>
  <c r="Z193" i="20"/>
  <c r="AF193" i="20"/>
  <c r="Z195" i="20"/>
  <c r="AF195" i="20"/>
  <c r="Z197" i="20"/>
  <c r="AF197" i="20"/>
  <c r="Z199" i="20"/>
  <c r="AF199" i="20"/>
  <c r="Z201" i="20"/>
  <c r="AF201" i="20"/>
  <c r="Z203" i="20"/>
  <c r="AF203" i="20"/>
  <c r="Z205" i="20"/>
  <c r="AF205" i="20"/>
  <c r="Z207" i="20"/>
  <c r="AF207" i="20"/>
  <c r="Z209" i="20"/>
  <c r="AF209" i="20"/>
  <c r="Z211" i="20"/>
  <c r="AF211" i="20"/>
  <c r="Z213" i="20"/>
  <c r="AF213" i="20"/>
  <c r="Z215" i="20"/>
  <c r="AF215" i="20"/>
  <c r="Z217" i="20"/>
  <c r="AF217" i="20"/>
  <c r="Z219" i="20"/>
  <c r="AF219" i="20"/>
  <c r="Z221" i="20"/>
  <c r="AF221" i="20"/>
  <c r="Z223" i="20"/>
  <c r="AF223" i="20"/>
  <c r="Z225" i="20"/>
  <c r="AF225" i="20"/>
  <c r="Z227" i="20"/>
  <c r="AF227" i="20"/>
  <c r="Z229" i="20"/>
  <c r="AF229" i="20"/>
  <c r="Z231" i="20"/>
  <c r="AF231" i="20"/>
  <c r="Z233" i="20"/>
  <c r="AF233" i="20"/>
  <c r="Z235" i="20"/>
  <c r="AF235" i="20"/>
  <c r="Z237" i="20"/>
  <c r="AF237" i="20"/>
  <c r="Z239" i="20"/>
  <c r="AF239" i="20"/>
  <c r="Z241" i="20"/>
  <c r="AF241" i="20"/>
  <c r="Z243" i="20"/>
  <c r="AF243" i="20"/>
  <c r="Z245" i="20"/>
  <c r="AF245" i="20"/>
  <c r="Z247" i="20"/>
  <c r="AF247" i="20"/>
  <c r="Z249" i="20"/>
  <c r="AF249" i="20"/>
  <c r="Z251" i="20"/>
  <c r="AF251" i="20"/>
  <c r="Z253" i="20"/>
  <c r="AF253" i="20"/>
  <c r="Z255" i="20"/>
  <c r="AF255" i="20"/>
  <c r="Z257" i="20"/>
  <c r="AF257" i="20"/>
  <c r="Z259" i="20"/>
  <c r="AF259" i="20"/>
  <c r="Z261" i="20"/>
  <c r="AF261" i="20"/>
  <c r="Z263" i="20"/>
  <c r="AF263" i="20"/>
  <c r="Z265" i="20"/>
  <c r="AF265" i="20"/>
  <c r="Z267" i="20"/>
  <c r="AF267" i="20"/>
  <c r="Z269" i="20"/>
  <c r="AF269" i="20"/>
  <c r="Z271" i="20"/>
  <c r="AF271" i="20"/>
  <c r="Z273" i="20"/>
  <c r="AF273" i="20"/>
  <c r="Z275" i="20"/>
  <c r="AF275" i="20"/>
  <c r="Z277" i="20"/>
  <c r="AF277" i="20"/>
  <c r="Z279" i="20"/>
  <c r="AF279" i="20"/>
  <c r="Z281" i="20"/>
  <c r="AF281" i="20"/>
  <c r="Z283" i="20"/>
  <c r="AF283" i="20"/>
  <c r="Z285" i="20"/>
  <c r="AF285" i="20"/>
  <c r="Z287" i="20"/>
  <c r="AF287" i="20"/>
  <c r="Z289" i="20"/>
  <c r="AF289" i="20"/>
  <c r="Z291" i="20"/>
  <c r="AF291" i="20"/>
  <c r="Z293" i="20"/>
  <c r="AF293" i="20"/>
  <c r="Z295" i="20"/>
  <c r="AF295" i="20"/>
  <c r="Z297" i="20"/>
  <c r="AF297" i="20"/>
  <c r="Z299" i="20"/>
  <c r="AF299" i="20"/>
  <c r="Z301" i="20"/>
  <c r="AF301" i="20"/>
  <c r="Z303" i="20"/>
  <c r="AF303" i="20"/>
  <c r="Q6" i="20"/>
  <c r="U6" i="20"/>
  <c r="P6" i="20"/>
  <c r="Z6" i="20" s="1"/>
  <c r="T6" i="20"/>
  <c r="V6" i="20"/>
  <c r="Q8" i="20"/>
  <c r="S8" i="20"/>
  <c r="U8" i="20"/>
  <c r="P8" i="20"/>
  <c r="Z8" i="20" s="1"/>
  <c r="R8" i="20"/>
  <c r="T8" i="20"/>
  <c r="V8" i="20"/>
  <c r="P9" i="20"/>
  <c r="R9" i="20"/>
  <c r="T9" i="20"/>
  <c r="V9" i="20"/>
  <c r="Q9" i="20"/>
  <c r="S9" i="20"/>
  <c r="U9" i="20"/>
  <c r="P11" i="20"/>
  <c r="R11" i="20"/>
  <c r="T11" i="20"/>
  <c r="V11" i="20"/>
  <c r="Q11" i="20"/>
  <c r="S11" i="20"/>
  <c r="U11" i="20"/>
  <c r="Q14" i="20"/>
  <c r="AA14" i="20" s="1"/>
  <c r="S14" i="20"/>
  <c r="U14" i="20"/>
  <c r="P14" i="20"/>
  <c r="R14" i="20"/>
  <c r="AB14" i="20" s="1"/>
  <c r="T14" i="20"/>
  <c r="V14" i="20"/>
  <c r="P15" i="20"/>
  <c r="R15" i="20"/>
  <c r="T15" i="20"/>
  <c r="V15" i="20"/>
  <c r="Q15" i="20"/>
  <c r="S15" i="20"/>
  <c r="U15" i="20"/>
  <c r="Z60" i="20"/>
  <c r="Z62" i="20"/>
  <c r="Z64" i="20"/>
  <c r="AF64" i="20"/>
  <c r="Z66" i="20"/>
  <c r="Z68" i="20"/>
  <c r="Z78" i="20"/>
  <c r="AF78" i="20"/>
  <c r="Z80" i="20"/>
  <c r="Z82" i="20"/>
  <c r="Z84" i="20"/>
  <c r="Z86" i="20"/>
  <c r="Z88" i="20"/>
  <c r="Z90" i="20"/>
  <c r="Z92" i="20"/>
  <c r="Z94" i="20"/>
  <c r="AF94" i="20"/>
  <c r="Z96" i="20"/>
  <c r="Z98" i="20"/>
  <c r="Z100" i="20"/>
  <c r="Z102" i="20"/>
  <c r="Z104" i="20"/>
  <c r="AF104" i="20"/>
  <c r="Z106" i="20"/>
  <c r="Z108" i="20"/>
  <c r="Z110" i="20"/>
  <c r="Z112" i="20"/>
  <c r="Z114" i="20"/>
  <c r="AF114" i="20"/>
  <c r="Z116" i="20"/>
  <c r="AF116" i="20"/>
  <c r="Z118" i="20"/>
  <c r="AF118" i="20"/>
  <c r="Z120" i="20"/>
  <c r="AF120" i="20"/>
  <c r="Z122" i="20"/>
  <c r="AF122" i="20"/>
  <c r="Z124" i="20"/>
  <c r="AF124" i="20"/>
  <c r="Z126" i="20"/>
  <c r="AF126" i="20"/>
  <c r="Z128" i="20"/>
  <c r="AF128" i="20"/>
  <c r="Z130" i="20"/>
  <c r="AF130" i="20"/>
  <c r="Z132" i="20"/>
  <c r="AF132" i="20"/>
  <c r="Z134" i="20"/>
  <c r="AF134" i="20"/>
  <c r="Z136" i="20"/>
  <c r="AF136" i="20"/>
  <c r="Z138" i="20"/>
  <c r="AF138" i="20"/>
  <c r="Z148" i="20"/>
  <c r="Z150" i="20"/>
  <c r="Z152" i="20"/>
  <c r="Z154" i="20"/>
  <c r="Z156" i="20"/>
  <c r="Z158" i="20"/>
  <c r="Z160" i="20"/>
  <c r="Z162" i="20"/>
  <c r="Z164" i="20"/>
  <c r="Z166" i="20"/>
  <c r="Z168" i="20"/>
  <c r="Z170" i="20"/>
  <c r="Z172" i="20"/>
  <c r="Z174" i="20"/>
  <c r="Z176" i="20"/>
  <c r="Z178" i="20"/>
  <c r="Z180" i="20"/>
  <c r="Z182" i="20"/>
  <c r="Z184" i="20"/>
  <c r="AF184" i="20"/>
  <c r="AF186" i="20"/>
  <c r="Z186" i="20"/>
  <c r="Z188" i="20"/>
  <c r="AF188" i="20"/>
  <c r="AF190" i="20"/>
  <c r="Z190" i="20"/>
  <c r="Z192" i="20"/>
  <c r="AF192" i="20"/>
  <c r="AF194" i="20"/>
  <c r="Z194" i="20"/>
  <c r="Z196" i="20"/>
  <c r="AF196" i="20"/>
  <c r="AF198" i="20"/>
  <c r="Z198" i="20"/>
  <c r="Z200" i="20"/>
  <c r="AF200" i="20"/>
  <c r="AF202" i="20"/>
  <c r="Z202" i="20"/>
  <c r="Z204" i="20"/>
  <c r="AF204" i="20"/>
  <c r="AF206" i="20"/>
  <c r="Z206" i="20"/>
  <c r="Z208" i="20"/>
  <c r="AF208" i="20"/>
  <c r="AF210" i="20"/>
  <c r="Z210" i="20"/>
  <c r="Z212" i="20"/>
  <c r="AF212" i="20"/>
  <c r="AF214" i="20"/>
  <c r="Z214" i="20"/>
  <c r="Z216" i="20"/>
  <c r="AF216" i="20"/>
  <c r="AF218" i="20"/>
  <c r="Z218" i="20"/>
  <c r="Z220" i="20"/>
  <c r="AF220" i="20"/>
  <c r="AF222" i="20"/>
  <c r="Z222" i="20"/>
  <c r="Z224" i="20"/>
  <c r="AF224" i="20"/>
  <c r="AF226" i="20"/>
  <c r="Z226" i="20"/>
  <c r="Z228" i="20"/>
  <c r="AF228" i="20"/>
  <c r="AF230" i="20"/>
  <c r="Z230" i="20"/>
  <c r="Z232" i="20"/>
  <c r="AF232" i="20"/>
  <c r="AF234" i="20"/>
  <c r="Z234" i="20"/>
  <c r="Z236" i="20"/>
  <c r="AF236" i="20"/>
  <c r="AF238" i="20"/>
  <c r="Z238" i="20"/>
  <c r="Z240" i="20"/>
  <c r="AF240" i="20"/>
  <c r="AF242" i="20"/>
  <c r="Z242" i="20"/>
  <c r="Z244" i="20"/>
  <c r="AF244" i="20"/>
  <c r="AF246" i="20"/>
  <c r="Z246" i="20"/>
  <c r="Z248" i="20"/>
  <c r="AF248" i="20"/>
  <c r="AF250" i="20"/>
  <c r="Z250" i="20"/>
  <c r="Z252" i="20"/>
  <c r="AF252" i="20"/>
  <c r="AF254" i="20"/>
  <c r="Z254" i="20"/>
  <c r="Z256" i="20"/>
  <c r="AF256" i="20"/>
  <c r="AF258" i="20"/>
  <c r="Z258" i="20"/>
  <c r="Z260" i="20"/>
  <c r="AF260" i="20"/>
  <c r="AF262" i="20"/>
  <c r="Z262" i="20"/>
  <c r="Z264" i="20"/>
  <c r="AF264" i="20"/>
  <c r="AF266" i="20"/>
  <c r="Z266" i="20"/>
  <c r="Z268" i="20"/>
  <c r="AF268" i="20"/>
  <c r="AF270" i="20"/>
  <c r="Z270" i="20"/>
  <c r="Z272" i="20"/>
  <c r="AF272" i="20"/>
  <c r="AF274" i="20"/>
  <c r="Z274" i="20"/>
  <c r="Z276" i="20"/>
  <c r="AF276" i="20"/>
  <c r="AF278" i="20"/>
  <c r="Z278" i="20"/>
  <c r="Z280" i="20"/>
  <c r="AF280" i="20"/>
  <c r="AF282" i="20"/>
  <c r="Z282" i="20"/>
  <c r="Z284" i="20"/>
  <c r="AF284" i="20"/>
  <c r="AF286" i="20"/>
  <c r="Z286" i="20"/>
  <c r="Z288" i="20"/>
  <c r="AF288" i="20"/>
  <c r="AF290" i="20"/>
  <c r="Z290" i="20"/>
  <c r="Z292" i="20"/>
  <c r="AF292" i="20"/>
  <c r="AF294" i="20"/>
  <c r="Z294" i="20"/>
  <c r="Z296" i="20"/>
  <c r="AF296" i="20"/>
  <c r="AF298" i="20"/>
  <c r="Z298" i="20"/>
  <c r="Z300" i="20"/>
  <c r="AF300" i="20"/>
  <c r="AF302" i="20"/>
  <c r="Z302" i="20"/>
  <c r="Z304" i="20"/>
  <c r="AF304" i="20"/>
  <c r="Z9" i="20"/>
  <c r="Z15" i="20"/>
  <c r="Z11" i="20"/>
  <c r="Z10" i="20"/>
  <c r="Z12" i="20"/>
  <c r="Z14" i="20"/>
  <c r="S47" i="20"/>
  <c r="S51" i="20"/>
  <c r="S63" i="20"/>
  <c r="S67" i="20"/>
  <c r="S79" i="20"/>
  <c r="S83" i="20"/>
  <c r="S91" i="20"/>
  <c r="S99" i="20"/>
  <c r="AC99" i="20" s="1"/>
  <c r="S107" i="20"/>
  <c r="AC107" i="20" s="1"/>
  <c r="S115" i="20"/>
  <c r="AC115" i="20" s="1"/>
  <c r="S123" i="20"/>
  <c r="AC123" i="20" s="1"/>
  <c r="S131" i="20"/>
  <c r="AC131" i="20" s="1"/>
  <c r="S139" i="20"/>
  <c r="S147" i="20"/>
  <c r="S155" i="20"/>
  <c r="S163" i="20"/>
  <c r="S171" i="20"/>
  <c r="AC171" i="20" s="1"/>
  <c r="S179" i="20"/>
  <c r="AC179" i="20" s="1"/>
  <c r="S187" i="20"/>
  <c r="AC187" i="20" s="1"/>
  <c r="S195" i="20"/>
  <c r="AC195" i="20" s="1"/>
  <c r="S203" i="20"/>
  <c r="AC203" i="20" s="1"/>
  <c r="S211" i="20"/>
  <c r="AC211" i="20" s="1"/>
  <c r="S219" i="20"/>
  <c r="AC219" i="20" s="1"/>
  <c r="S227" i="20"/>
  <c r="AC227" i="20" s="1"/>
  <c r="S235" i="20"/>
  <c r="AC235" i="20" s="1"/>
  <c r="S243" i="20"/>
  <c r="AC243" i="20" s="1"/>
  <c r="S251" i="20"/>
  <c r="AC251" i="20" s="1"/>
  <c r="S259" i="20"/>
  <c r="AC259" i="20" s="1"/>
  <c r="S267" i="20"/>
  <c r="AC267" i="20" s="1"/>
  <c r="S275" i="20"/>
  <c r="AC275" i="20" s="1"/>
  <c r="S283" i="20"/>
  <c r="AC283" i="20" s="1"/>
  <c r="S291" i="20"/>
  <c r="AC291" i="20" s="1"/>
  <c r="S299" i="20"/>
  <c r="AC299" i="20" s="1"/>
  <c r="S39" i="20"/>
  <c r="S43" i="20"/>
  <c r="S55" i="20"/>
  <c r="S59" i="20"/>
  <c r="S71" i="20"/>
  <c r="AC71" i="20" s="1"/>
  <c r="S75" i="20"/>
  <c r="S87" i="20"/>
  <c r="S95" i="20"/>
  <c r="S103" i="20"/>
  <c r="AC103" i="20" s="1"/>
  <c r="S111" i="20"/>
  <c r="AC111" i="20" s="1"/>
  <c r="S119" i="20"/>
  <c r="AC119" i="20" s="1"/>
  <c r="S127" i="20"/>
  <c r="AC127" i="20" s="1"/>
  <c r="S135" i="20"/>
  <c r="AC135" i="20" s="1"/>
  <c r="S143" i="20"/>
  <c r="S151" i="20"/>
  <c r="S159" i="20"/>
  <c r="S167" i="20"/>
  <c r="AC167" i="20" s="1"/>
  <c r="S175" i="20"/>
  <c r="AC175" i="20" s="1"/>
  <c r="S183" i="20"/>
  <c r="AC183" i="20" s="1"/>
  <c r="S191" i="20"/>
  <c r="AC191" i="20" s="1"/>
  <c r="S199" i="20"/>
  <c r="AC199" i="20" s="1"/>
  <c r="S207" i="20"/>
  <c r="AC207" i="20" s="1"/>
  <c r="S215" i="20"/>
  <c r="AC215" i="20" s="1"/>
  <c r="S223" i="20"/>
  <c r="AC223" i="20" s="1"/>
  <c r="S231" i="20"/>
  <c r="AC231" i="20" s="1"/>
  <c r="S239" i="20"/>
  <c r="AC239" i="20" s="1"/>
  <c r="S247" i="20"/>
  <c r="AC247" i="20" s="1"/>
  <c r="S255" i="20"/>
  <c r="AC255" i="20" s="1"/>
  <c r="S263" i="20"/>
  <c r="AC263" i="20" s="1"/>
  <c r="S271" i="20"/>
  <c r="AC271" i="20" s="1"/>
  <c r="S279" i="20"/>
  <c r="AC279" i="20" s="1"/>
  <c r="S287" i="20"/>
  <c r="AC287" i="20" s="1"/>
  <c r="S295" i="20"/>
  <c r="AC295" i="20" s="1"/>
  <c r="S303" i="20"/>
  <c r="AC303" i="20" s="1"/>
  <c r="V41" i="20"/>
  <c r="S41" i="20"/>
  <c r="Q41" i="20"/>
  <c r="V49" i="20"/>
  <c r="S49" i="20"/>
  <c r="Q49" i="20"/>
  <c r="V57" i="20"/>
  <c r="S57" i="20"/>
  <c r="Q57" i="20"/>
  <c r="V65" i="20"/>
  <c r="S65" i="20"/>
  <c r="Q65" i="20"/>
  <c r="AA65" i="20" s="1"/>
  <c r="V73" i="20"/>
  <c r="S73" i="20"/>
  <c r="Q73" i="20"/>
  <c r="V81" i="20"/>
  <c r="S81" i="20"/>
  <c r="Q81" i="20"/>
  <c r="AA81" i="20" s="1"/>
  <c r="V37" i="20"/>
  <c r="S37" i="20"/>
  <c r="Q37" i="20"/>
  <c r="V45" i="20"/>
  <c r="S45" i="20"/>
  <c r="Q45" i="20"/>
  <c r="V53" i="20"/>
  <c r="S53" i="20"/>
  <c r="AC53" i="20" s="1"/>
  <c r="Q53" i="20"/>
  <c r="V61" i="20"/>
  <c r="S61" i="20"/>
  <c r="Q61" i="20"/>
  <c r="AA61" i="20" s="1"/>
  <c r="V69" i="20"/>
  <c r="S69" i="20"/>
  <c r="Q69" i="20"/>
  <c r="AA69" i="20" s="1"/>
  <c r="V77" i="20"/>
  <c r="S77" i="20"/>
  <c r="Q77" i="20"/>
  <c r="V85" i="20"/>
  <c r="U85" i="20"/>
  <c r="Q85" i="20"/>
  <c r="AA85" i="20" s="1"/>
  <c r="S85" i="20"/>
  <c r="Q39" i="20"/>
  <c r="U39" i="20"/>
  <c r="Q43" i="20"/>
  <c r="U43" i="20"/>
  <c r="Q47" i="20"/>
  <c r="U47" i="20"/>
  <c r="Q51" i="20"/>
  <c r="U51" i="20"/>
  <c r="Q55" i="20"/>
  <c r="U55" i="20"/>
  <c r="Q59" i="20"/>
  <c r="U59" i="20"/>
  <c r="Q63" i="20"/>
  <c r="AA63" i="20" s="1"/>
  <c r="U63" i="20"/>
  <c r="Q67" i="20"/>
  <c r="AA67" i="20" s="1"/>
  <c r="U67" i="20"/>
  <c r="Q71" i="20"/>
  <c r="U71" i="20"/>
  <c r="Q75" i="20"/>
  <c r="U75" i="20"/>
  <c r="Q79" i="20"/>
  <c r="AA79" i="20" s="1"/>
  <c r="U79" i="20"/>
  <c r="Q83" i="20"/>
  <c r="AA83" i="20" s="1"/>
  <c r="U83" i="20"/>
  <c r="Q87" i="20"/>
  <c r="AA87" i="20" s="1"/>
  <c r="U87" i="20"/>
  <c r="S89" i="20"/>
  <c r="Q91" i="20"/>
  <c r="AA91" i="20" s="1"/>
  <c r="U91" i="20"/>
  <c r="S93" i="20"/>
  <c r="Q95" i="20"/>
  <c r="AA95" i="20" s="1"/>
  <c r="U95" i="20"/>
  <c r="S97" i="20"/>
  <c r="AC97" i="20" s="1"/>
  <c r="Q99" i="20"/>
  <c r="AA99" i="20" s="1"/>
  <c r="U99" i="20"/>
  <c r="S101" i="20"/>
  <c r="AC101" i="20" s="1"/>
  <c r="Q103" i="20"/>
  <c r="AA103" i="20" s="1"/>
  <c r="U103" i="20"/>
  <c r="S105" i="20"/>
  <c r="AC105" i="20" s="1"/>
  <c r="Q107" i="20"/>
  <c r="AA107" i="20" s="1"/>
  <c r="U107" i="20"/>
  <c r="S109" i="20"/>
  <c r="AC109" i="20" s="1"/>
  <c r="Q111" i="20"/>
  <c r="AA111" i="20" s="1"/>
  <c r="U111" i="20"/>
  <c r="S113" i="20"/>
  <c r="AC113" i="20" s="1"/>
  <c r="Q115" i="20"/>
  <c r="AA115" i="20" s="1"/>
  <c r="U115" i="20"/>
  <c r="AE115" i="20" s="1"/>
  <c r="S117" i="20"/>
  <c r="AC117" i="20" s="1"/>
  <c r="Q119" i="20"/>
  <c r="AA119" i="20" s="1"/>
  <c r="U119" i="20"/>
  <c r="AE119" i="20" s="1"/>
  <c r="S121" i="20"/>
  <c r="AC121" i="20" s="1"/>
  <c r="Q123" i="20"/>
  <c r="AA123" i="20" s="1"/>
  <c r="U123" i="20"/>
  <c r="AE123" i="20" s="1"/>
  <c r="S125" i="20"/>
  <c r="AC125" i="20" s="1"/>
  <c r="Q127" i="20"/>
  <c r="AA127" i="20" s="1"/>
  <c r="U127" i="20"/>
  <c r="AE127" i="20" s="1"/>
  <c r="S129" i="20"/>
  <c r="AC129" i="20" s="1"/>
  <c r="Q131" i="20"/>
  <c r="AA131" i="20" s="1"/>
  <c r="U131" i="20"/>
  <c r="AE131" i="20" s="1"/>
  <c r="S133" i="20"/>
  <c r="AC133" i="20" s="1"/>
  <c r="Q135" i="20"/>
  <c r="AA135" i="20" s="1"/>
  <c r="U135" i="20"/>
  <c r="AE135" i="20" s="1"/>
  <c r="S137" i="20"/>
  <c r="AC137" i="20" s="1"/>
  <c r="Q139" i="20"/>
  <c r="U139" i="20"/>
  <c r="AE139" i="20" s="1"/>
  <c r="AF139" i="20" s="1"/>
  <c r="S141" i="20"/>
  <c r="Q143" i="20"/>
  <c r="U143" i="20"/>
  <c r="S145" i="20"/>
  <c r="Q147" i="20"/>
  <c r="AA147" i="20" s="1"/>
  <c r="U147" i="20"/>
  <c r="S149" i="20"/>
  <c r="Q151" i="20"/>
  <c r="AA151" i="20" s="1"/>
  <c r="U151" i="20"/>
  <c r="S153" i="20"/>
  <c r="Q155" i="20"/>
  <c r="AA155" i="20" s="1"/>
  <c r="U155" i="20"/>
  <c r="AE155" i="20" s="1"/>
  <c r="AF155" i="20" s="1"/>
  <c r="S157" i="20"/>
  <c r="Q159" i="20"/>
  <c r="AA159" i="20" s="1"/>
  <c r="U159" i="20"/>
  <c r="S161" i="20"/>
  <c r="Q163" i="20"/>
  <c r="AA163" i="20" s="1"/>
  <c r="U163" i="20"/>
  <c r="S165" i="20"/>
  <c r="Q167" i="20"/>
  <c r="AA167" i="20" s="1"/>
  <c r="U167" i="20"/>
  <c r="S169" i="20"/>
  <c r="AC169" i="20" s="1"/>
  <c r="Q171" i="20"/>
  <c r="AA171" i="20" s="1"/>
  <c r="U171" i="20"/>
  <c r="S173" i="20"/>
  <c r="AC173" i="20" s="1"/>
  <c r="Q175" i="20"/>
  <c r="AA175" i="20" s="1"/>
  <c r="U175" i="20"/>
  <c r="S177" i="20"/>
  <c r="AC177" i="20" s="1"/>
  <c r="Q179" i="20"/>
  <c r="AA179" i="20" s="1"/>
  <c r="U179" i="20"/>
  <c r="S181" i="20"/>
  <c r="AC181" i="20" s="1"/>
  <c r="Q183" i="20"/>
  <c r="AA183" i="20" s="1"/>
  <c r="U183" i="20"/>
  <c r="AE183" i="20" s="1"/>
  <c r="S185" i="20"/>
  <c r="AC185" i="20" s="1"/>
  <c r="Q187" i="20"/>
  <c r="AA187" i="20" s="1"/>
  <c r="U187" i="20"/>
  <c r="AE187" i="20" s="1"/>
  <c r="S189" i="20"/>
  <c r="AC189" i="20" s="1"/>
  <c r="Q191" i="20"/>
  <c r="AA191" i="20" s="1"/>
  <c r="U191" i="20"/>
  <c r="AE191" i="20" s="1"/>
  <c r="S193" i="20"/>
  <c r="AC193" i="20" s="1"/>
  <c r="Q195" i="20"/>
  <c r="AA195" i="20" s="1"/>
  <c r="U195" i="20"/>
  <c r="AE195" i="20" s="1"/>
  <c r="S197" i="20"/>
  <c r="AC197" i="20" s="1"/>
  <c r="Q199" i="20"/>
  <c r="AA199" i="20" s="1"/>
  <c r="U199" i="20"/>
  <c r="AE199" i="20" s="1"/>
  <c r="S201" i="20"/>
  <c r="AC201" i="20" s="1"/>
  <c r="Q203" i="20"/>
  <c r="AA203" i="20" s="1"/>
  <c r="U203" i="20"/>
  <c r="AE203" i="20" s="1"/>
  <c r="S205" i="20"/>
  <c r="AC205" i="20" s="1"/>
  <c r="Q207" i="20"/>
  <c r="AA207" i="20" s="1"/>
  <c r="U207" i="20"/>
  <c r="AE207" i="20" s="1"/>
  <c r="S209" i="20"/>
  <c r="AC209" i="20" s="1"/>
  <c r="Q211" i="20"/>
  <c r="AA211" i="20" s="1"/>
  <c r="U211" i="20"/>
  <c r="AE211" i="20" s="1"/>
  <c r="S213" i="20"/>
  <c r="AC213" i="20" s="1"/>
  <c r="Q215" i="20"/>
  <c r="AA215" i="20" s="1"/>
  <c r="U215" i="20"/>
  <c r="AE215" i="20" s="1"/>
  <c r="S217" i="20"/>
  <c r="AC217" i="20" s="1"/>
  <c r="Q219" i="20"/>
  <c r="AA219" i="20" s="1"/>
  <c r="U219" i="20"/>
  <c r="AE219" i="20" s="1"/>
  <c r="S221" i="20"/>
  <c r="AC221" i="20" s="1"/>
  <c r="Q223" i="20"/>
  <c r="AA223" i="20" s="1"/>
  <c r="U223" i="20"/>
  <c r="AE223" i="20" s="1"/>
  <c r="S225" i="20"/>
  <c r="AC225" i="20" s="1"/>
  <c r="Q227" i="20"/>
  <c r="AA227" i="20" s="1"/>
  <c r="U227" i="20"/>
  <c r="AE227" i="20" s="1"/>
  <c r="S229" i="20"/>
  <c r="AC229" i="20" s="1"/>
  <c r="Q231" i="20"/>
  <c r="AA231" i="20" s="1"/>
  <c r="U231" i="20"/>
  <c r="AE231" i="20" s="1"/>
  <c r="S233" i="20"/>
  <c r="AC233" i="20" s="1"/>
  <c r="Q235" i="20"/>
  <c r="AA235" i="20" s="1"/>
  <c r="U235" i="20"/>
  <c r="AE235" i="20" s="1"/>
  <c r="S237" i="20"/>
  <c r="AC237" i="20" s="1"/>
  <c r="Q239" i="20"/>
  <c r="AA239" i="20" s="1"/>
  <c r="U239" i="20"/>
  <c r="AE239" i="20" s="1"/>
  <c r="S241" i="20"/>
  <c r="AC241" i="20" s="1"/>
  <c r="Q243" i="20"/>
  <c r="AA243" i="20" s="1"/>
  <c r="U243" i="20"/>
  <c r="AE243" i="20" s="1"/>
  <c r="S245" i="20"/>
  <c r="AC245" i="20" s="1"/>
  <c r="Q247" i="20"/>
  <c r="AA247" i="20" s="1"/>
  <c r="U247" i="20"/>
  <c r="AE247" i="20" s="1"/>
  <c r="S249" i="20"/>
  <c r="AC249" i="20" s="1"/>
  <c r="Q251" i="20"/>
  <c r="AA251" i="20" s="1"/>
  <c r="U251" i="20"/>
  <c r="AE251" i="20" s="1"/>
  <c r="S253" i="20"/>
  <c r="AC253" i="20" s="1"/>
  <c r="Q255" i="20"/>
  <c r="AA255" i="20" s="1"/>
  <c r="U255" i="20"/>
  <c r="AE255" i="20" s="1"/>
  <c r="S257" i="20"/>
  <c r="AC257" i="20" s="1"/>
  <c r="Q259" i="20"/>
  <c r="AA259" i="20" s="1"/>
  <c r="U259" i="20"/>
  <c r="AE259" i="20" s="1"/>
  <c r="S261" i="20"/>
  <c r="AC261" i="20" s="1"/>
  <c r="Q263" i="20"/>
  <c r="AA263" i="20" s="1"/>
  <c r="U263" i="20"/>
  <c r="AE263" i="20" s="1"/>
  <c r="S265" i="20"/>
  <c r="AC265" i="20" s="1"/>
  <c r="Q267" i="20"/>
  <c r="AA267" i="20" s="1"/>
  <c r="U267" i="20"/>
  <c r="AE267" i="20" s="1"/>
  <c r="S269" i="20"/>
  <c r="AC269" i="20" s="1"/>
  <c r="Q271" i="20"/>
  <c r="AA271" i="20" s="1"/>
  <c r="U271" i="20"/>
  <c r="AE271" i="20" s="1"/>
  <c r="S273" i="20"/>
  <c r="AC273" i="20" s="1"/>
  <c r="Q275" i="20"/>
  <c r="AA275" i="20" s="1"/>
  <c r="U275" i="20"/>
  <c r="AE275" i="20" s="1"/>
  <c r="S277" i="20"/>
  <c r="AC277" i="20" s="1"/>
  <c r="Q279" i="20"/>
  <c r="AA279" i="20" s="1"/>
  <c r="U279" i="20"/>
  <c r="AE279" i="20" s="1"/>
  <c r="S281" i="20"/>
  <c r="AC281" i="20" s="1"/>
  <c r="Q283" i="20"/>
  <c r="AA283" i="20" s="1"/>
  <c r="U283" i="20"/>
  <c r="AE283" i="20" s="1"/>
  <c r="S285" i="20"/>
  <c r="AC285" i="20" s="1"/>
  <c r="Q287" i="20"/>
  <c r="AA287" i="20" s="1"/>
  <c r="U287" i="20"/>
  <c r="AE287" i="20" s="1"/>
  <c r="S289" i="20"/>
  <c r="AC289" i="20" s="1"/>
  <c r="Q291" i="20"/>
  <c r="AA291" i="20" s="1"/>
  <c r="U291" i="20"/>
  <c r="AE291" i="20" s="1"/>
  <c r="S293" i="20"/>
  <c r="AC293" i="20" s="1"/>
  <c r="Q295" i="20"/>
  <c r="AA295" i="20" s="1"/>
  <c r="U295" i="20"/>
  <c r="AE295" i="20" s="1"/>
  <c r="S297" i="20"/>
  <c r="AC297" i="20" s="1"/>
  <c r="Q299" i="20"/>
  <c r="AA299" i="20" s="1"/>
  <c r="U299" i="20"/>
  <c r="AE299" i="20" s="1"/>
  <c r="S301" i="20"/>
  <c r="AC301" i="20" s="1"/>
  <c r="Q303" i="20"/>
  <c r="AA303" i="20" s="1"/>
  <c r="U303" i="20"/>
  <c r="AE303" i="20" s="1"/>
  <c r="Q89" i="20"/>
  <c r="AA89" i="20" s="1"/>
  <c r="U89" i="20"/>
  <c r="Q93" i="20"/>
  <c r="AA93" i="20" s="1"/>
  <c r="U93" i="20"/>
  <c r="Q97" i="20"/>
  <c r="AA97" i="20" s="1"/>
  <c r="U97" i="20"/>
  <c r="Q101" i="20"/>
  <c r="AA101" i="20" s="1"/>
  <c r="U101" i="20"/>
  <c r="Q105" i="20"/>
  <c r="AA105" i="20" s="1"/>
  <c r="U105" i="20"/>
  <c r="Q109" i="20"/>
  <c r="AA109" i="20" s="1"/>
  <c r="U109" i="20"/>
  <c r="Q113" i="20"/>
  <c r="AA113" i="20" s="1"/>
  <c r="U113" i="20"/>
  <c r="Q117" i="20"/>
  <c r="AA117" i="20" s="1"/>
  <c r="U117" i="20"/>
  <c r="AE117" i="20" s="1"/>
  <c r="Q121" i="20"/>
  <c r="AA121" i="20" s="1"/>
  <c r="U121" i="20"/>
  <c r="AE121" i="20" s="1"/>
  <c r="Q125" i="20"/>
  <c r="AA125" i="20" s="1"/>
  <c r="U125" i="20"/>
  <c r="AE125" i="20" s="1"/>
  <c r="Q129" i="20"/>
  <c r="AA129" i="20" s="1"/>
  <c r="U129" i="20"/>
  <c r="AE129" i="20" s="1"/>
  <c r="Q133" i="20"/>
  <c r="AA133" i="20" s="1"/>
  <c r="U133" i="20"/>
  <c r="AE133" i="20" s="1"/>
  <c r="Q137" i="20"/>
  <c r="AA137" i="20" s="1"/>
  <c r="U137" i="20"/>
  <c r="AE137" i="20" s="1"/>
  <c r="Q141" i="20"/>
  <c r="U141" i="20"/>
  <c r="Q145" i="20"/>
  <c r="U145" i="20"/>
  <c r="Q149" i="20"/>
  <c r="AA149" i="20" s="1"/>
  <c r="U149" i="20"/>
  <c r="Q153" i="20"/>
  <c r="AA153" i="20" s="1"/>
  <c r="U153" i="20"/>
  <c r="Q157" i="20"/>
  <c r="AA157" i="20" s="1"/>
  <c r="U157" i="20"/>
  <c r="Q161" i="20"/>
  <c r="AA161" i="20" s="1"/>
  <c r="U161" i="20"/>
  <c r="Q165" i="20"/>
  <c r="AA165" i="20" s="1"/>
  <c r="U165" i="20"/>
  <c r="Q169" i="20"/>
  <c r="AA169" i="20" s="1"/>
  <c r="U169" i="20"/>
  <c r="Q173" i="20"/>
  <c r="AA173" i="20" s="1"/>
  <c r="U173" i="20"/>
  <c r="Q177" i="20"/>
  <c r="AA177" i="20" s="1"/>
  <c r="U177" i="20"/>
  <c r="Q181" i="20"/>
  <c r="AA181" i="20" s="1"/>
  <c r="U181" i="20"/>
  <c r="Q185" i="20"/>
  <c r="AA185" i="20" s="1"/>
  <c r="U185" i="20"/>
  <c r="AE185" i="20" s="1"/>
  <c r="Q189" i="20"/>
  <c r="AA189" i="20" s="1"/>
  <c r="U189" i="20"/>
  <c r="AE189" i="20" s="1"/>
  <c r="Q193" i="20"/>
  <c r="AA193" i="20" s="1"/>
  <c r="U193" i="20"/>
  <c r="AE193" i="20" s="1"/>
  <c r="Q197" i="20"/>
  <c r="AA197" i="20" s="1"/>
  <c r="U197" i="20"/>
  <c r="AE197" i="20" s="1"/>
  <c r="Q201" i="20"/>
  <c r="AA201" i="20" s="1"/>
  <c r="U201" i="20"/>
  <c r="AE201" i="20" s="1"/>
  <c r="Q205" i="20"/>
  <c r="AA205" i="20" s="1"/>
  <c r="U205" i="20"/>
  <c r="AE205" i="20" s="1"/>
  <c r="Q209" i="20"/>
  <c r="AA209" i="20" s="1"/>
  <c r="U209" i="20"/>
  <c r="AE209" i="20" s="1"/>
  <c r="Q213" i="20"/>
  <c r="AA213" i="20" s="1"/>
  <c r="U213" i="20"/>
  <c r="AE213" i="20" s="1"/>
  <c r="Q217" i="20"/>
  <c r="AA217" i="20" s="1"/>
  <c r="U217" i="20"/>
  <c r="AE217" i="20" s="1"/>
  <c r="Q221" i="20"/>
  <c r="AA221" i="20" s="1"/>
  <c r="U221" i="20"/>
  <c r="AE221" i="20" s="1"/>
  <c r="Q225" i="20"/>
  <c r="AA225" i="20" s="1"/>
  <c r="U225" i="20"/>
  <c r="AE225" i="20" s="1"/>
  <c r="Q229" i="20"/>
  <c r="AA229" i="20" s="1"/>
  <c r="U229" i="20"/>
  <c r="AE229" i="20" s="1"/>
  <c r="Q233" i="20"/>
  <c r="AA233" i="20" s="1"/>
  <c r="U233" i="20"/>
  <c r="AE233" i="20" s="1"/>
  <c r="Q237" i="20"/>
  <c r="AA237" i="20" s="1"/>
  <c r="U237" i="20"/>
  <c r="AE237" i="20" s="1"/>
  <c r="Q241" i="20"/>
  <c r="AA241" i="20" s="1"/>
  <c r="U241" i="20"/>
  <c r="AE241" i="20" s="1"/>
  <c r="Q245" i="20"/>
  <c r="AA245" i="20" s="1"/>
  <c r="U245" i="20"/>
  <c r="AE245" i="20" s="1"/>
  <c r="Q249" i="20"/>
  <c r="AA249" i="20" s="1"/>
  <c r="U249" i="20"/>
  <c r="AE249" i="20" s="1"/>
  <c r="Q253" i="20"/>
  <c r="AA253" i="20" s="1"/>
  <c r="U253" i="20"/>
  <c r="AE253" i="20" s="1"/>
  <c r="Q257" i="20"/>
  <c r="AA257" i="20" s="1"/>
  <c r="U257" i="20"/>
  <c r="AE257" i="20" s="1"/>
  <c r="Q261" i="20"/>
  <c r="AA261" i="20" s="1"/>
  <c r="U261" i="20"/>
  <c r="AE261" i="20" s="1"/>
  <c r="Q265" i="20"/>
  <c r="AA265" i="20" s="1"/>
  <c r="U265" i="20"/>
  <c r="AE265" i="20" s="1"/>
  <c r="Q269" i="20"/>
  <c r="AA269" i="20" s="1"/>
  <c r="U269" i="20"/>
  <c r="AE269" i="20" s="1"/>
  <c r="Q273" i="20"/>
  <c r="AA273" i="20" s="1"/>
  <c r="U273" i="20"/>
  <c r="AE273" i="20" s="1"/>
  <c r="Q277" i="20"/>
  <c r="AA277" i="20" s="1"/>
  <c r="U277" i="20"/>
  <c r="AE277" i="20" s="1"/>
  <c r="Q281" i="20"/>
  <c r="AA281" i="20" s="1"/>
  <c r="U281" i="20"/>
  <c r="AE281" i="20" s="1"/>
  <c r="Q285" i="20"/>
  <c r="AA285" i="20" s="1"/>
  <c r="U285" i="20"/>
  <c r="AE285" i="20" s="1"/>
  <c r="Q289" i="20"/>
  <c r="AA289" i="20" s="1"/>
  <c r="U289" i="20"/>
  <c r="AE289" i="20" s="1"/>
  <c r="Q293" i="20"/>
  <c r="AA293" i="20" s="1"/>
  <c r="U293" i="20"/>
  <c r="AE293" i="20" s="1"/>
  <c r="Q297" i="20"/>
  <c r="AA297" i="20" s="1"/>
  <c r="U297" i="20"/>
  <c r="AE297" i="20" s="1"/>
  <c r="Q301" i="20"/>
  <c r="AA301" i="20" s="1"/>
  <c r="U301" i="20"/>
  <c r="AE301" i="20" s="1"/>
  <c r="Q16" i="20"/>
  <c r="S16" i="20"/>
  <c r="U16" i="20"/>
  <c r="P17" i="20"/>
  <c r="Z17" i="20" s="1"/>
  <c r="R17" i="20"/>
  <c r="T17" i="20"/>
  <c r="V17" i="20"/>
  <c r="Q18" i="20"/>
  <c r="S18" i="20"/>
  <c r="U18" i="20"/>
  <c r="P19" i="20"/>
  <c r="Z19" i="20" s="1"/>
  <c r="R19" i="20"/>
  <c r="T19" i="20"/>
  <c r="V19" i="20"/>
  <c r="Q20" i="20"/>
  <c r="S20" i="20"/>
  <c r="U20" i="20"/>
  <c r="P21" i="20"/>
  <c r="Z21" i="20" s="1"/>
  <c r="R21" i="20"/>
  <c r="T21" i="20"/>
  <c r="V21" i="20"/>
  <c r="Q22" i="20"/>
  <c r="S22" i="20"/>
  <c r="U22" i="20"/>
  <c r="P23" i="20"/>
  <c r="Z23" i="20" s="1"/>
  <c r="R23" i="20"/>
  <c r="AB23" i="20" s="1"/>
  <c r="T23" i="20"/>
  <c r="V23" i="20"/>
  <c r="Q24" i="20"/>
  <c r="S24" i="20"/>
  <c r="U24" i="20"/>
  <c r="P25" i="20"/>
  <c r="Z25" i="20" s="1"/>
  <c r="R25" i="20"/>
  <c r="T25" i="20"/>
  <c r="V25" i="20"/>
  <c r="Q26" i="20"/>
  <c r="S26" i="20"/>
  <c r="U26" i="20"/>
  <c r="P27" i="20"/>
  <c r="Z27" i="20" s="1"/>
  <c r="R27" i="20"/>
  <c r="AB27" i="20" s="1"/>
  <c r="T27" i="20"/>
  <c r="V27" i="20"/>
  <c r="Q28" i="20"/>
  <c r="S28" i="20"/>
  <c r="U28" i="20"/>
  <c r="P29" i="20"/>
  <c r="Z29" i="20" s="1"/>
  <c r="R29" i="20"/>
  <c r="T29" i="20"/>
  <c r="V29" i="20"/>
  <c r="Q30" i="20"/>
  <c r="AA30" i="20" s="1"/>
  <c r="S30" i="20"/>
  <c r="U30" i="20"/>
  <c r="P31" i="20"/>
  <c r="Z31" i="20" s="1"/>
  <c r="R31" i="20"/>
  <c r="AB31" i="20" s="1"/>
  <c r="T31" i="20"/>
  <c r="V31" i="20"/>
  <c r="Q32" i="20"/>
  <c r="S32" i="20"/>
  <c r="U32" i="20"/>
  <c r="P33" i="20"/>
  <c r="Z33" i="20" s="1"/>
  <c r="R33" i="20"/>
  <c r="T33" i="20"/>
  <c r="V33" i="20"/>
  <c r="Q34" i="20"/>
  <c r="S34" i="20"/>
  <c r="U34" i="20"/>
  <c r="P35" i="20"/>
  <c r="Z35" i="20" s="1"/>
  <c r="R35" i="20"/>
  <c r="AB35" i="20" s="1"/>
  <c r="T35" i="20"/>
  <c r="V35" i="20"/>
  <c r="P16" i="20"/>
  <c r="Z16" i="20" s="1"/>
  <c r="R16" i="20"/>
  <c r="T16" i="20"/>
  <c r="Q17" i="20"/>
  <c r="AA17" i="20" s="1"/>
  <c r="S17" i="20"/>
  <c r="P18" i="20"/>
  <c r="Z18" i="20" s="1"/>
  <c r="R18" i="20"/>
  <c r="T18" i="20"/>
  <c r="Q19" i="20"/>
  <c r="AA19" i="20" s="1"/>
  <c r="S19" i="20"/>
  <c r="P20" i="20"/>
  <c r="Z20" i="20" s="1"/>
  <c r="R20" i="20"/>
  <c r="T20" i="20"/>
  <c r="Q21" i="20"/>
  <c r="AA21" i="20" s="1"/>
  <c r="S21" i="20"/>
  <c r="P22" i="20"/>
  <c r="Z22" i="20" s="1"/>
  <c r="R22" i="20"/>
  <c r="T22" i="20"/>
  <c r="Q23" i="20"/>
  <c r="AA23" i="20" s="1"/>
  <c r="S23" i="20"/>
  <c r="AC23" i="20" s="1"/>
  <c r="P24" i="20"/>
  <c r="Z24" i="20" s="1"/>
  <c r="R24" i="20"/>
  <c r="T24" i="20"/>
  <c r="Q25" i="20"/>
  <c r="AA25" i="20" s="1"/>
  <c r="S25" i="20"/>
  <c r="P26" i="20"/>
  <c r="Z26" i="20" s="1"/>
  <c r="R26" i="20"/>
  <c r="T26" i="20"/>
  <c r="Q27" i="20"/>
  <c r="AA27" i="20" s="1"/>
  <c r="S27" i="20"/>
  <c r="AC27" i="20" s="1"/>
  <c r="P28" i="20"/>
  <c r="Z28" i="20" s="1"/>
  <c r="R28" i="20"/>
  <c r="T28" i="20"/>
  <c r="Q29" i="20"/>
  <c r="AA29" i="20" s="1"/>
  <c r="S29" i="20"/>
  <c r="P30" i="20"/>
  <c r="Z30" i="20" s="1"/>
  <c r="R30" i="20"/>
  <c r="T30" i="20"/>
  <c r="Q31" i="20"/>
  <c r="AA31" i="20" s="1"/>
  <c r="S31" i="20"/>
  <c r="AC31" i="20" s="1"/>
  <c r="P32" i="20"/>
  <c r="Z32" i="20" s="1"/>
  <c r="R32" i="20"/>
  <c r="T32" i="20"/>
  <c r="Q33" i="20"/>
  <c r="AA33" i="20" s="1"/>
  <c r="S33" i="20"/>
  <c r="P34" i="20"/>
  <c r="Z34" i="20" s="1"/>
  <c r="R34" i="20"/>
  <c r="T34" i="20"/>
  <c r="Q35" i="20"/>
  <c r="AA35" i="20" s="1"/>
  <c r="S35" i="20"/>
  <c r="AC35" i="20" s="1"/>
  <c r="V36" i="20"/>
  <c r="T36" i="20"/>
  <c r="R36" i="20"/>
  <c r="P36" i="20"/>
  <c r="Z36" i="20" s="1"/>
  <c r="U36" i="20"/>
  <c r="S36" i="20"/>
  <c r="Q36" i="20"/>
  <c r="P37" i="20"/>
  <c r="Z37" i="20" s="1"/>
  <c r="R37" i="20"/>
  <c r="T37" i="20"/>
  <c r="Q38" i="20"/>
  <c r="S38" i="20"/>
  <c r="U38" i="20"/>
  <c r="P39" i="20"/>
  <c r="Z39" i="20" s="1"/>
  <c r="R39" i="20"/>
  <c r="AB39" i="20" s="1"/>
  <c r="T39" i="20"/>
  <c r="Q40" i="20"/>
  <c r="AA40" i="20" s="1"/>
  <c r="S40" i="20"/>
  <c r="U40" i="20"/>
  <c r="P41" i="20"/>
  <c r="Z41" i="20" s="1"/>
  <c r="R41" i="20"/>
  <c r="T41" i="20"/>
  <c r="Q42" i="20"/>
  <c r="S42" i="20"/>
  <c r="U42" i="20"/>
  <c r="P43" i="20"/>
  <c r="Z43" i="20" s="1"/>
  <c r="R43" i="20"/>
  <c r="T43" i="20"/>
  <c r="Q44" i="20"/>
  <c r="S44" i="20"/>
  <c r="AC44" i="20" s="1"/>
  <c r="U44" i="20"/>
  <c r="P45" i="20"/>
  <c r="Z45" i="20" s="1"/>
  <c r="R45" i="20"/>
  <c r="AB45" i="20" s="1"/>
  <c r="T45" i="20"/>
  <c r="Q46" i="20"/>
  <c r="S46" i="20"/>
  <c r="U46" i="20"/>
  <c r="P47" i="20"/>
  <c r="Z47" i="20" s="1"/>
  <c r="R47" i="20"/>
  <c r="T47" i="20"/>
  <c r="Q48" i="20"/>
  <c r="S48" i="20"/>
  <c r="U48" i="20"/>
  <c r="P49" i="20"/>
  <c r="Z49" i="20" s="1"/>
  <c r="R49" i="20"/>
  <c r="T49" i="20"/>
  <c r="Q50" i="20"/>
  <c r="S50" i="20"/>
  <c r="U50" i="20"/>
  <c r="P51" i="20"/>
  <c r="Z51" i="20" s="1"/>
  <c r="R51" i="20"/>
  <c r="T51" i="20"/>
  <c r="Q52" i="20"/>
  <c r="S52" i="20"/>
  <c r="U52" i="20"/>
  <c r="P53" i="20"/>
  <c r="Z53" i="20" s="1"/>
  <c r="R53" i="20"/>
  <c r="T53" i="20"/>
  <c r="AD53" i="20" s="1"/>
  <c r="Q54" i="20"/>
  <c r="S54" i="20"/>
  <c r="U54" i="20"/>
  <c r="AE54" i="20" s="1"/>
  <c r="AF54" i="20" s="1"/>
  <c r="P55" i="20"/>
  <c r="Z55" i="20" s="1"/>
  <c r="R55" i="20"/>
  <c r="T55" i="20"/>
  <c r="Q56" i="20"/>
  <c r="S56" i="20"/>
  <c r="U56" i="20"/>
  <c r="P57" i="20"/>
  <c r="Z57" i="20" s="1"/>
  <c r="R57" i="20"/>
  <c r="T57" i="20"/>
  <c r="Q58" i="20"/>
  <c r="S58" i="20"/>
  <c r="U58" i="20"/>
  <c r="P59" i="20"/>
  <c r="Z59" i="20" s="1"/>
  <c r="R59" i="20"/>
  <c r="T59" i="20"/>
  <c r="Q60" i="20"/>
  <c r="AA60" i="20" s="1"/>
  <c r="S60" i="20"/>
  <c r="U60" i="20"/>
  <c r="P61" i="20"/>
  <c r="R61" i="20"/>
  <c r="AB61" i="20" s="1"/>
  <c r="T61" i="20"/>
  <c r="Q62" i="20"/>
  <c r="AA62" i="20" s="1"/>
  <c r="S62" i="20"/>
  <c r="AC62" i="20" s="1"/>
  <c r="U62" i="20"/>
  <c r="AE62" i="20" s="1"/>
  <c r="AF62" i="20" s="1"/>
  <c r="P63" i="20"/>
  <c r="R63" i="20"/>
  <c r="AB63" i="20" s="1"/>
  <c r="T63" i="20"/>
  <c r="AD63" i="20" s="1"/>
  <c r="Q64" i="20"/>
  <c r="AA64" i="20" s="1"/>
  <c r="S64" i="20"/>
  <c r="U64" i="20"/>
  <c r="P65" i="20"/>
  <c r="R65" i="20"/>
  <c r="AB65" i="20" s="1"/>
  <c r="T65" i="20"/>
  <c r="Q66" i="20"/>
  <c r="AA66" i="20" s="1"/>
  <c r="S66" i="20"/>
  <c r="AC66" i="20" s="1"/>
  <c r="U66" i="20"/>
  <c r="P67" i="20"/>
  <c r="R67" i="20"/>
  <c r="AB67" i="20" s="1"/>
  <c r="T67" i="20"/>
  <c r="Q68" i="20"/>
  <c r="AA68" i="20" s="1"/>
  <c r="S68" i="20"/>
  <c r="U68" i="20"/>
  <c r="P69" i="20"/>
  <c r="R69" i="20"/>
  <c r="AB69" i="20" s="1"/>
  <c r="T69" i="20"/>
  <c r="Q70" i="20"/>
  <c r="S70" i="20"/>
  <c r="U70" i="20"/>
  <c r="AE70" i="20" s="1"/>
  <c r="AF70" i="20" s="1"/>
  <c r="P71" i="20"/>
  <c r="Z71" i="20" s="1"/>
  <c r="R71" i="20"/>
  <c r="T71" i="20"/>
  <c r="AD71" i="20" s="1"/>
  <c r="Q72" i="20"/>
  <c r="S72" i="20"/>
  <c r="U72" i="20"/>
  <c r="P73" i="20"/>
  <c r="Z73" i="20" s="1"/>
  <c r="R73" i="20"/>
  <c r="T73" i="20"/>
  <c r="Q74" i="20"/>
  <c r="S74" i="20"/>
  <c r="U74" i="20"/>
  <c r="P75" i="20"/>
  <c r="Z75" i="20" s="1"/>
  <c r="R75" i="20"/>
  <c r="T75" i="20"/>
  <c r="Q76" i="20"/>
  <c r="S76" i="20"/>
  <c r="U76" i="20"/>
  <c r="P77" i="20"/>
  <c r="Z77" i="20" s="1"/>
  <c r="R77" i="20"/>
  <c r="T77" i="20"/>
  <c r="Q78" i="20"/>
  <c r="AA78" i="20" s="1"/>
  <c r="S78" i="20"/>
  <c r="U78" i="20"/>
  <c r="P79" i="20"/>
  <c r="R79" i="20"/>
  <c r="AB79" i="20" s="1"/>
  <c r="T79" i="20"/>
  <c r="AD79" i="20" s="1"/>
  <c r="Q80" i="20"/>
  <c r="AA80" i="20" s="1"/>
  <c r="S80" i="20"/>
  <c r="U80" i="20"/>
  <c r="P81" i="20"/>
  <c r="R81" i="20"/>
  <c r="T81" i="20"/>
  <c r="Q82" i="20"/>
  <c r="AA82" i="20" s="1"/>
  <c r="S82" i="20"/>
  <c r="U82" i="20"/>
  <c r="P83" i="20"/>
  <c r="R83" i="20"/>
  <c r="AB83" i="20" s="1"/>
  <c r="T83" i="20"/>
  <c r="Q84" i="20"/>
  <c r="AA84" i="20" s="1"/>
  <c r="S84" i="20"/>
  <c r="U84" i="20"/>
  <c r="P85" i="20"/>
  <c r="R85" i="20"/>
  <c r="AB85" i="20" s="1"/>
  <c r="T85" i="20"/>
  <c r="Q86" i="20"/>
  <c r="AA86" i="20" s="1"/>
  <c r="S86" i="20"/>
  <c r="U86" i="20"/>
  <c r="AE86" i="20" s="1"/>
  <c r="AF86" i="20" s="1"/>
  <c r="P87" i="20"/>
  <c r="R87" i="20"/>
  <c r="AB87" i="20" s="1"/>
  <c r="T87" i="20"/>
  <c r="Q88" i="20"/>
  <c r="AA88" i="20" s="1"/>
  <c r="S88" i="20"/>
  <c r="U88" i="20"/>
  <c r="P89" i="20"/>
  <c r="R89" i="20"/>
  <c r="AB89" i="20" s="1"/>
  <c r="T89" i="20"/>
  <c r="Q90" i="20"/>
  <c r="AA90" i="20" s="1"/>
  <c r="S90" i="20"/>
  <c r="U90" i="20"/>
  <c r="P91" i="20"/>
  <c r="R91" i="20"/>
  <c r="AB91" i="20" s="1"/>
  <c r="T91" i="20"/>
  <c r="Q92" i="20"/>
  <c r="AA92" i="20" s="1"/>
  <c r="S92" i="20"/>
  <c r="U92" i="20"/>
  <c r="P93" i="20"/>
  <c r="R93" i="20"/>
  <c r="AB93" i="20" s="1"/>
  <c r="T93" i="20"/>
  <c r="Q94" i="20"/>
  <c r="AA94" i="20" s="1"/>
  <c r="S94" i="20"/>
  <c r="U94" i="20"/>
  <c r="P95" i="20"/>
  <c r="R95" i="20"/>
  <c r="AB95" i="20" s="1"/>
  <c r="T95" i="20"/>
  <c r="Q96" i="20"/>
  <c r="AA96" i="20" s="1"/>
  <c r="S96" i="20"/>
  <c r="U96" i="20"/>
  <c r="P97" i="20"/>
  <c r="R97" i="20"/>
  <c r="AB97" i="20" s="1"/>
  <c r="T97" i="20"/>
  <c r="AD97" i="20" s="1"/>
  <c r="Q98" i="20"/>
  <c r="AA98" i="20" s="1"/>
  <c r="S98" i="20"/>
  <c r="AC98" i="20" s="1"/>
  <c r="U98" i="20"/>
  <c r="P99" i="20"/>
  <c r="R99" i="20"/>
  <c r="AB99" i="20" s="1"/>
  <c r="T99" i="20"/>
  <c r="AD99" i="20" s="1"/>
  <c r="Q100" i="20"/>
  <c r="AA100" i="20" s="1"/>
  <c r="S100" i="20"/>
  <c r="AC100" i="20" s="1"/>
  <c r="U100" i="20"/>
  <c r="P101" i="20"/>
  <c r="R101" i="20"/>
  <c r="AB101" i="20" s="1"/>
  <c r="T101" i="20"/>
  <c r="AD101" i="20" s="1"/>
  <c r="Q102" i="20"/>
  <c r="AA102" i="20" s="1"/>
  <c r="S102" i="20"/>
  <c r="AC102" i="20" s="1"/>
  <c r="U102" i="20"/>
  <c r="P103" i="20"/>
  <c r="R103" i="20"/>
  <c r="AB103" i="20" s="1"/>
  <c r="T103" i="20"/>
  <c r="AD103" i="20" s="1"/>
  <c r="Q104" i="20"/>
  <c r="AA104" i="20" s="1"/>
  <c r="S104" i="20"/>
  <c r="AC104" i="20" s="1"/>
  <c r="U104" i="20"/>
  <c r="P105" i="20"/>
  <c r="R105" i="20"/>
  <c r="AB105" i="20" s="1"/>
  <c r="T105" i="20"/>
  <c r="AD105" i="20" s="1"/>
  <c r="Q106" i="20"/>
  <c r="AA106" i="20" s="1"/>
  <c r="S106" i="20"/>
  <c r="AC106" i="20" s="1"/>
  <c r="U106" i="20"/>
  <c r="P107" i="20"/>
  <c r="R107" i="20"/>
  <c r="AB107" i="20" s="1"/>
  <c r="T107" i="20"/>
  <c r="AD107" i="20" s="1"/>
  <c r="Q108" i="20"/>
  <c r="AA108" i="20" s="1"/>
  <c r="S108" i="20"/>
  <c r="AC108" i="20" s="1"/>
  <c r="U108" i="20"/>
  <c r="P109" i="20"/>
  <c r="R109" i="20"/>
  <c r="AB109" i="20" s="1"/>
  <c r="T109" i="20"/>
  <c r="AD109" i="20" s="1"/>
  <c r="Q110" i="20"/>
  <c r="AA110" i="20" s="1"/>
  <c r="S110" i="20"/>
  <c r="AC110" i="20" s="1"/>
  <c r="U110" i="20"/>
  <c r="P111" i="20"/>
  <c r="R111" i="20"/>
  <c r="AB111" i="20" s="1"/>
  <c r="T111" i="20"/>
  <c r="AD111" i="20" s="1"/>
  <c r="Q112" i="20"/>
  <c r="AA112" i="20" s="1"/>
  <c r="S112" i="20"/>
  <c r="AC112" i="20" s="1"/>
  <c r="U112" i="20"/>
  <c r="P113" i="20"/>
  <c r="R113" i="20"/>
  <c r="AB113" i="20" s="1"/>
  <c r="T113" i="20"/>
  <c r="AD113" i="20" s="1"/>
  <c r="Q114" i="20"/>
  <c r="AA114" i="20" s="1"/>
  <c r="S114" i="20"/>
  <c r="AC114" i="20" s="1"/>
  <c r="U114" i="20"/>
  <c r="AE114" i="20" s="1"/>
  <c r="P115" i="20"/>
  <c r="R115" i="20"/>
  <c r="AB115" i="20" s="1"/>
  <c r="T115" i="20"/>
  <c r="AD115" i="20" s="1"/>
  <c r="Y115" i="20" s="1"/>
  <c r="Q116" i="20"/>
  <c r="AA116" i="20" s="1"/>
  <c r="S116" i="20"/>
  <c r="AC116" i="20" s="1"/>
  <c r="U116" i="20"/>
  <c r="AE116" i="20" s="1"/>
  <c r="P117" i="20"/>
  <c r="R117" i="20"/>
  <c r="AB117" i="20" s="1"/>
  <c r="T117" i="20"/>
  <c r="AD117" i="20" s="1"/>
  <c r="Y117" i="20" s="1"/>
  <c r="Q118" i="20"/>
  <c r="AA118" i="20" s="1"/>
  <c r="S118" i="20"/>
  <c r="AC118" i="20" s="1"/>
  <c r="U118" i="20"/>
  <c r="AE118" i="20" s="1"/>
  <c r="P119" i="20"/>
  <c r="R119" i="20"/>
  <c r="AB119" i="20" s="1"/>
  <c r="T119" i="20"/>
  <c r="AD119" i="20" s="1"/>
  <c r="Y119" i="20" s="1"/>
  <c r="Q120" i="20"/>
  <c r="AA120" i="20" s="1"/>
  <c r="S120" i="20"/>
  <c r="AC120" i="20" s="1"/>
  <c r="U120" i="20"/>
  <c r="AE120" i="20" s="1"/>
  <c r="P121" i="20"/>
  <c r="R121" i="20"/>
  <c r="AB121" i="20" s="1"/>
  <c r="T121" i="20"/>
  <c r="AD121" i="20" s="1"/>
  <c r="Y121" i="20" s="1"/>
  <c r="Q122" i="20"/>
  <c r="AA122" i="20" s="1"/>
  <c r="S122" i="20"/>
  <c r="AC122" i="20" s="1"/>
  <c r="U122" i="20"/>
  <c r="AE122" i="20" s="1"/>
  <c r="P123" i="20"/>
  <c r="R123" i="20"/>
  <c r="AB123" i="20" s="1"/>
  <c r="T123" i="20"/>
  <c r="AD123" i="20" s="1"/>
  <c r="Y123" i="20" s="1"/>
  <c r="Q124" i="20"/>
  <c r="AA124" i="20" s="1"/>
  <c r="S124" i="20"/>
  <c r="AC124" i="20" s="1"/>
  <c r="U124" i="20"/>
  <c r="AE124" i="20" s="1"/>
  <c r="P125" i="20"/>
  <c r="R125" i="20"/>
  <c r="AB125" i="20" s="1"/>
  <c r="T125" i="20"/>
  <c r="AD125" i="20" s="1"/>
  <c r="Y125" i="20" s="1"/>
  <c r="Q126" i="20"/>
  <c r="AA126" i="20" s="1"/>
  <c r="S126" i="20"/>
  <c r="AC126" i="20" s="1"/>
  <c r="U126" i="20"/>
  <c r="AE126" i="20" s="1"/>
  <c r="P127" i="20"/>
  <c r="R127" i="20"/>
  <c r="AB127" i="20" s="1"/>
  <c r="T127" i="20"/>
  <c r="AD127" i="20" s="1"/>
  <c r="Y127" i="20" s="1"/>
  <c r="Q128" i="20"/>
  <c r="AA128" i="20" s="1"/>
  <c r="S128" i="20"/>
  <c r="AC128" i="20" s="1"/>
  <c r="U128" i="20"/>
  <c r="AE128" i="20" s="1"/>
  <c r="P129" i="20"/>
  <c r="R129" i="20"/>
  <c r="AB129" i="20" s="1"/>
  <c r="T129" i="20"/>
  <c r="AD129" i="20" s="1"/>
  <c r="Y129" i="20" s="1"/>
  <c r="Q130" i="20"/>
  <c r="AA130" i="20" s="1"/>
  <c r="S130" i="20"/>
  <c r="AC130" i="20" s="1"/>
  <c r="U130" i="20"/>
  <c r="AE130" i="20" s="1"/>
  <c r="P131" i="20"/>
  <c r="R131" i="20"/>
  <c r="AB131" i="20" s="1"/>
  <c r="T131" i="20"/>
  <c r="AD131" i="20" s="1"/>
  <c r="Y131" i="20" s="1"/>
  <c r="Q132" i="20"/>
  <c r="AA132" i="20" s="1"/>
  <c r="S132" i="20"/>
  <c r="AC132" i="20" s="1"/>
  <c r="U132" i="20"/>
  <c r="AE132" i="20" s="1"/>
  <c r="P133" i="20"/>
  <c r="R133" i="20"/>
  <c r="AB133" i="20" s="1"/>
  <c r="T133" i="20"/>
  <c r="AD133" i="20" s="1"/>
  <c r="Y133" i="20" s="1"/>
  <c r="Q134" i="20"/>
  <c r="AA134" i="20" s="1"/>
  <c r="S134" i="20"/>
  <c r="AC134" i="20" s="1"/>
  <c r="U134" i="20"/>
  <c r="AE134" i="20" s="1"/>
  <c r="P135" i="20"/>
  <c r="R135" i="20"/>
  <c r="AB135" i="20" s="1"/>
  <c r="T135" i="20"/>
  <c r="AD135" i="20" s="1"/>
  <c r="Y135" i="20" s="1"/>
  <c r="Q136" i="20"/>
  <c r="AA136" i="20" s="1"/>
  <c r="S136" i="20"/>
  <c r="AC136" i="20" s="1"/>
  <c r="U136" i="20"/>
  <c r="AE136" i="20" s="1"/>
  <c r="P137" i="20"/>
  <c r="R137" i="20"/>
  <c r="AB137" i="20" s="1"/>
  <c r="T137" i="20"/>
  <c r="AD137" i="20" s="1"/>
  <c r="Y137" i="20" s="1"/>
  <c r="Q138" i="20"/>
  <c r="AA138" i="20" s="1"/>
  <c r="S138" i="20"/>
  <c r="AC138" i="20" s="1"/>
  <c r="U138" i="20"/>
  <c r="AE138" i="20" s="1"/>
  <c r="P139" i="20"/>
  <c r="Z139" i="20" s="1"/>
  <c r="R139" i="20"/>
  <c r="T139" i="20"/>
  <c r="Q140" i="20"/>
  <c r="S140" i="20"/>
  <c r="AC140" i="20" s="1"/>
  <c r="U140" i="20"/>
  <c r="P141" i="20"/>
  <c r="Z141" i="20" s="1"/>
  <c r="R141" i="20"/>
  <c r="T141" i="20"/>
  <c r="Q142" i="20"/>
  <c r="S142" i="20"/>
  <c r="U142" i="20"/>
  <c r="P143" i="20"/>
  <c r="Z143" i="20" s="1"/>
  <c r="R143" i="20"/>
  <c r="T143" i="20"/>
  <c r="Q144" i="20"/>
  <c r="S144" i="20"/>
  <c r="U144" i="20"/>
  <c r="P145" i="20"/>
  <c r="Z145" i="20" s="1"/>
  <c r="R145" i="20"/>
  <c r="T145" i="20"/>
  <c r="Q146" i="20"/>
  <c r="S146" i="20"/>
  <c r="U146" i="20"/>
  <c r="P147" i="20"/>
  <c r="R147" i="20"/>
  <c r="T147" i="20"/>
  <c r="Q148" i="20"/>
  <c r="AA148" i="20" s="1"/>
  <c r="S148" i="20"/>
  <c r="U148" i="20"/>
  <c r="P149" i="20"/>
  <c r="R149" i="20"/>
  <c r="AB149" i="20" s="1"/>
  <c r="T149" i="20"/>
  <c r="Q150" i="20"/>
  <c r="AA150" i="20" s="1"/>
  <c r="S150" i="20"/>
  <c r="U150" i="20"/>
  <c r="P151" i="20"/>
  <c r="R151" i="20"/>
  <c r="AB151" i="20" s="1"/>
  <c r="T151" i="20"/>
  <c r="Q152" i="20"/>
  <c r="AA152" i="20" s="1"/>
  <c r="S152" i="20"/>
  <c r="U152" i="20"/>
  <c r="P153" i="20"/>
  <c r="R153" i="20"/>
  <c r="AB153" i="20" s="1"/>
  <c r="T153" i="20"/>
  <c r="Q154" i="20"/>
  <c r="AA154" i="20" s="1"/>
  <c r="S154" i="20"/>
  <c r="U154" i="20"/>
  <c r="P155" i="20"/>
  <c r="R155" i="20"/>
  <c r="AB155" i="20" s="1"/>
  <c r="T155" i="20"/>
  <c r="Q156" i="20"/>
  <c r="AA156" i="20" s="1"/>
  <c r="S156" i="20"/>
  <c r="U156" i="20"/>
  <c r="P157" i="20"/>
  <c r="R157" i="20"/>
  <c r="AB157" i="20" s="1"/>
  <c r="T157" i="20"/>
  <c r="Q158" i="20"/>
  <c r="AA158" i="20" s="1"/>
  <c r="S158" i="20"/>
  <c r="U158" i="20"/>
  <c r="P159" i="20"/>
  <c r="R159" i="20"/>
  <c r="AB159" i="20" s="1"/>
  <c r="T159" i="20"/>
  <c r="Q160" i="20"/>
  <c r="AA160" i="20" s="1"/>
  <c r="S160" i="20"/>
  <c r="U160" i="20"/>
  <c r="P161" i="20"/>
  <c r="R161" i="20"/>
  <c r="AB161" i="20" s="1"/>
  <c r="T161" i="20"/>
  <c r="Q162" i="20"/>
  <c r="AA162" i="20" s="1"/>
  <c r="S162" i="20"/>
  <c r="U162" i="20"/>
  <c r="P163" i="20"/>
  <c r="R163" i="20"/>
  <c r="AB163" i="20" s="1"/>
  <c r="T163" i="20"/>
  <c r="Q164" i="20"/>
  <c r="AA164" i="20" s="1"/>
  <c r="S164" i="20"/>
  <c r="U164" i="20"/>
  <c r="P165" i="20"/>
  <c r="R165" i="20"/>
  <c r="AB165" i="20" s="1"/>
  <c r="T165" i="20"/>
  <c r="Q166" i="20"/>
  <c r="AA166" i="20" s="1"/>
  <c r="S166" i="20"/>
  <c r="AC166" i="20" s="1"/>
  <c r="U166" i="20"/>
  <c r="P167" i="20"/>
  <c r="R167" i="20"/>
  <c r="AB167" i="20" s="1"/>
  <c r="T167" i="20"/>
  <c r="AD167" i="20" s="1"/>
  <c r="Q168" i="20"/>
  <c r="AA168" i="20" s="1"/>
  <c r="S168" i="20"/>
  <c r="AC168" i="20" s="1"/>
  <c r="U168" i="20"/>
  <c r="P169" i="20"/>
  <c r="R169" i="20"/>
  <c r="AB169" i="20" s="1"/>
  <c r="T169" i="20"/>
  <c r="AD169" i="20" s="1"/>
  <c r="Q170" i="20"/>
  <c r="AA170" i="20" s="1"/>
  <c r="S170" i="20"/>
  <c r="AC170" i="20" s="1"/>
  <c r="U170" i="20"/>
  <c r="P171" i="20"/>
  <c r="R171" i="20"/>
  <c r="AB171" i="20" s="1"/>
  <c r="T171" i="20"/>
  <c r="AD171" i="20" s="1"/>
  <c r="Q172" i="20"/>
  <c r="AA172" i="20" s="1"/>
  <c r="S172" i="20"/>
  <c r="AC172" i="20" s="1"/>
  <c r="U172" i="20"/>
  <c r="P173" i="20"/>
  <c r="R173" i="20"/>
  <c r="AB173" i="20" s="1"/>
  <c r="T173" i="20"/>
  <c r="AD173" i="20" s="1"/>
  <c r="Q174" i="20"/>
  <c r="AA174" i="20" s="1"/>
  <c r="S174" i="20"/>
  <c r="AC174" i="20" s="1"/>
  <c r="U174" i="20"/>
  <c r="P175" i="20"/>
  <c r="R175" i="20"/>
  <c r="AB175" i="20" s="1"/>
  <c r="T175" i="20"/>
  <c r="AD175" i="20" s="1"/>
  <c r="Q176" i="20"/>
  <c r="AA176" i="20" s="1"/>
  <c r="S176" i="20"/>
  <c r="AC176" i="20" s="1"/>
  <c r="U176" i="20"/>
  <c r="P177" i="20"/>
  <c r="R177" i="20"/>
  <c r="AB177" i="20" s="1"/>
  <c r="T177" i="20"/>
  <c r="AD177" i="20" s="1"/>
  <c r="Q178" i="20"/>
  <c r="AA178" i="20" s="1"/>
  <c r="S178" i="20"/>
  <c r="AC178" i="20" s="1"/>
  <c r="U178" i="20"/>
  <c r="P179" i="20"/>
  <c r="R179" i="20"/>
  <c r="AB179" i="20" s="1"/>
  <c r="T179" i="20"/>
  <c r="AD179" i="20" s="1"/>
  <c r="Q180" i="20"/>
  <c r="AA180" i="20" s="1"/>
  <c r="S180" i="20"/>
  <c r="AC180" i="20" s="1"/>
  <c r="U180" i="20"/>
  <c r="P181" i="20"/>
  <c r="R181" i="20"/>
  <c r="AB181" i="20" s="1"/>
  <c r="T181" i="20"/>
  <c r="AD181" i="20" s="1"/>
  <c r="Q182" i="20"/>
  <c r="AA182" i="20" s="1"/>
  <c r="S182" i="20"/>
  <c r="AC182" i="20" s="1"/>
  <c r="U182" i="20"/>
  <c r="P183" i="20"/>
  <c r="R183" i="20"/>
  <c r="AB183" i="20" s="1"/>
  <c r="T183" i="20"/>
  <c r="AD183" i="20" s="1"/>
  <c r="Y183" i="20" s="1"/>
  <c r="Q184" i="20"/>
  <c r="AA184" i="20" s="1"/>
  <c r="S184" i="20"/>
  <c r="AC184" i="20" s="1"/>
  <c r="U184" i="20"/>
  <c r="AE184" i="20" s="1"/>
  <c r="P185" i="20"/>
  <c r="R185" i="20"/>
  <c r="AB185" i="20" s="1"/>
  <c r="T185" i="20"/>
  <c r="AD185" i="20" s="1"/>
  <c r="Y185" i="20" s="1"/>
  <c r="Q186" i="20"/>
  <c r="AA186" i="20" s="1"/>
  <c r="S186" i="20"/>
  <c r="AC186" i="20" s="1"/>
  <c r="U186" i="20"/>
  <c r="AE186" i="20" s="1"/>
  <c r="P187" i="20"/>
  <c r="R187" i="20"/>
  <c r="AB187" i="20" s="1"/>
  <c r="T187" i="20"/>
  <c r="AD187" i="20" s="1"/>
  <c r="Y187" i="20" s="1"/>
  <c r="Q188" i="20"/>
  <c r="AA188" i="20" s="1"/>
  <c r="S188" i="20"/>
  <c r="AC188" i="20" s="1"/>
  <c r="U188" i="20"/>
  <c r="AE188" i="20" s="1"/>
  <c r="P189" i="20"/>
  <c r="R189" i="20"/>
  <c r="AB189" i="20" s="1"/>
  <c r="T189" i="20"/>
  <c r="AD189" i="20" s="1"/>
  <c r="Y189" i="20" s="1"/>
  <c r="Q190" i="20"/>
  <c r="AA190" i="20" s="1"/>
  <c r="S190" i="20"/>
  <c r="AC190" i="20" s="1"/>
  <c r="U190" i="20"/>
  <c r="AE190" i="20" s="1"/>
  <c r="P191" i="20"/>
  <c r="R191" i="20"/>
  <c r="AB191" i="20" s="1"/>
  <c r="T191" i="20"/>
  <c r="AD191" i="20" s="1"/>
  <c r="Y191" i="20" s="1"/>
  <c r="Q192" i="20"/>
  <c r="AA192" i="20" s="1"/>
  <c r="S192" i="20"/>
  <c r="AC192" i="20" s="1"/>
  <c r="U192" i="20"/>
  <c r="AE192" i="20" s="1"/>
  <c r="P193" i="20"/>
  <c r="R193" i="20"/>
  <c r="AB193" i="20" s="1"/>
  <c r="T193" i="20"/>
  <c r="AD193" i="20" s="1"/>
  <c r="Y193" i="20" s="1"/>
  <c r="Q194" i="20"/>
  <c r="AA194" i="20" s="1"/>
  <c r="S194" i="20"/>
  <c r="AC194" i="20" s="1"/>
  <c r="U194" i="20"/>
  <c r="AE194" i="20" s="1"/>
  <c r="P195" i="20"/>
  <c r="R195" i="20"/>
  <c r="AB195" i="20" s="1"/>
  <c r="T195" i="20"/>
  <c r="AD195" i="20" s="1"/>
  <c r="Y195" i="20" s="1"/>
  <c r="Q196" i="20"/>
  <c r="AA196" i="20" s="1"/>
  <c r="S196" i="20"/>
  <c r="AC196" i="20" s="1"/>
  <c r="U196" i="20"/>
  <c r="AE196" i="20" s="1"/>
  <c r="P197" i="20"/>
  <c r="R197" i="20"/>
  <c r="AB197" i="20" s="1"/>
  <c r="T197" i="20"/>
  <c r="AD197" i="20" s="1"/>
  <c r="Y197" i="20" s="1"/>
  <c r="Q198" i="20"/>
  <c r="AA198" i="20" s="1"/>
  <c r="S198" i="20"/>
  <c r="AC198" i="20" s="1"/>
  <c r="U198" i="20"/>
  <c r="AE198" i="20" s="1"/>
  <c r="P199" i="20"/>
  <c r="R199" i="20"/>
  <c r="AB199" i="20" s="1"/>
  <c r="T199" i="20"/>
  <c r="AD199" i="20" s="1"/>
  <c r="Y199" i="20" s="1"/>
  <c r="Q200" i="20"/>
  <c r="AA200" i="20" s="1"/>
  <c r="S200" i="20"/>
  <c r="AC200" i="20" s="1"/>
  <c r="U200" i="20"/>
  <c r="AE200" i="20" s="1"/>
  <c r="P201" i="20"/>
  <c r="R201" i="20"/>
  <c r="AB201" i="20" s="1"/>
  <c r="T201" i="20"/>
  <c r="AD201" i="20" s="1"/>
  <c r="Y201" i="20" s="1"/>
  <c r="Q202" i="20"/>
  <c r="AA202" i="20" s="1"/>
  <c r="S202" i="20"/>
  <c r="AC202" i="20" s="1"/>
  <c r="U202" i="20"/>
  <c r="AE202" i="20" s="1"/>
  <c r="P203" i="20"/>
  <c r="R203" i="20"/>
  <c r="AB203" i="20" s="1"/>
  <c r="T203" i="20"/>
  <c r="AD203" i="20" s="1"/>
  <c r="Y203" i="20" s="1"/>
  <c r="Q204" i="20"/>
  <c r="AA204" i="20" s="1"/>
  <c r="S204" i="20"/>
  <c r="AC204" i="20" s="1"/>
  <c r="U204" i="20"/>
  <c r="AE204" i="20" s="1"/>
  <c r="P205" i="20"/>
  <c r="R205" i="20"/>
  <c r="AB205" i="20" s="1"/>
  <c r="T205" i="20"/>
  <c r="AD205" i="20" s="1"/>
  <c r="Y205" i="20" s="1"/>
  <c r="Q206" i="20"/>
  <c r="AA206" i="20" s="1"/>
  <c r="S206" i="20"/>
  <c r="AC206" i="20" s="1"/>
  <c r="U206" i="20"/>
  <c r="AE206" i="20" s="1"/>
  <c r="P207" i="20"/>
  <c r="R207" i="20"/>
  <c r="AB207" i="20" s="1"/>
  <c r="T207" i="20"/>
  <c r="AD207" i="20" s="1"/>
  <c r="Y207" i="20" s="1"/>
  <c r="Q208" i="20"/>
  <c r="AA208" i="20" s="1"/>
  <c r="S208" i="20"/>
  <c r="AC208" i="20" s="1"/>
  <c r="U208" i="20"/>
  <c r="AE208" i="20" s="1"/>
  <c r="P209" i="20"/>
  <c r="R209" i="20"/>
  <c r="AB209" i="20" s="1"/>
  <c r="T209" i="20"/>
  <c r="AD209" i="20" s="1"/>
  <c r="Y209" i="20" s="1"/>
  <c r="Q210" i="20"/>
  <c r="AA210" i="20" s="1"/>
  <c r="S210" i="20"/>
  <c r="AC210" i="20" s="1"/>
  <c r="U210" i="20"/>
  <c r="AE210" i="20" s="1"/>
  <c r="P211" i="20"/>
  <c r="R211" i="20"/>
  <c r="AB211" i="20" s="1"/>
  <c r="T211" i="20"/>
  <c r="AD211" i="20" s="1"/>
  <c r="Y211" i="20" s="1"/>
  <c r="Q212" i="20"/>
  <c r="AA212" i="20" s="1"/>
  <c r="S212" i="20"/>
  <c r="AC212" i="20" s="1"/>
  <c r="U212" i="20"/>
  <c r="AE212" i="20" s="1"/>
  <c r="P213" i="20"/>
  <c r="R213" i="20"/>
  <c r="AB213" i="20" s="1"/>
  <c r="T213" i="20"/>
  <c r="AD213" i="20" s="1"/>
  <c r="Y213" i="20" s="1"/>
  <c r="Q214" i="20"/>
  <c r="AA214" i="20" s="1"/>
  <c r="S214" i="20"/>
  <c r="AC214" i="20" s="1"/>
  <c r="U214" i="20"/>
  <c r="AE214" i="20" s="1"/>
  <c r="P215" i="20"/>
  <c r="R215" i="20"/>
  <c r="AB215" i="20" s="1"/>
  <c r="T215" i="20"/>
  <c r="AD215" i="20" s="1"/>
  <c r="Y215" i="20" s="1"/>
  <c r="Q216" i="20"/>
  <c r="AA216" i="20" s="1"/>
  <c r="S216" i="20"/>
  <c r="AC216" i="20" s="1"/>
  <c r="U216" i="20"/>
  <c r="AE216" i="20" s="1"/>
  <c r="P217" i="20"/>
  <c r="R217" i="20"/>
  <c r="AB217" i="20" s="1"/>
  <c r="T217" i="20"/>
  <c r="AD217" i="20" s="1"/>
  <c r="Y217" i="20" s="1"/>
  <c r="Q218" i="20"/>
  <c r="AA218" i="20" s="1"/>
  <c r="S218" i="20"/>
  <c r="AC218" i="20" s="1"/>
  <c r="U218" i="20"/>
  <c r="AE218" i="20" s="1"/>
  <c r="P219" i="20"/>
  <c r="R219" i="20"/>
  <c r="AB219" i="20" s="1"/>
  <c r="T219" i="20"/>
  <c r="AD219" i="20" s="1"/>
  <c r="Y219" i="20" s="1"/>
  <c r="Q220" i="20"/>
  <c r="AA220" i="20" s="1"/>
  <c r="S220" i="20"/>
  <c r="AC220" i="20" s="1"/>
  <c r="U220" i="20"/>
  <c r="AE220" i="20" s="1"/>
  <c r="P221" i="20"/>
  <c r="R221" i="20"/>
  <c r="AB221" i="20" s="1"/>
  <c r="T221" i="20"/>
  <c r="AD221" i="20" s="1"/>
  <c r="Y221" i="20" s="1"/>
  <c r="Q222" i="20"/>
  <c r="AA222" i="20" s="1"/>
  <c r="S222" i="20"/>
  <c r="AC222" i="20" s="1"/>
  <c r="U222" i="20"/>
  <c r="AE222" i="20" s="1"/>
  <c r="P223" i="20"/>
  <c r="R223" i="20"/>
  <c r="AB223" i="20" s="1"/>
  <c r="T223" i="20"/>
  <c r="AD223" i="20" s="1"/>
  <c r="Y223" i="20" s="1"/>
  <c r="Q224" i="20"/>
  <c r="AA224" i="20" s="1"/>
  <c r="S224" i="20"/>
  <c r="AC224" i="20" s="1"/>
  <c r="U224" i="20"/>
  <c r="AE224" i="20" s="1"/>
  <c r="P225" i="20"/>
  <c r="R225" i="20"/>
  <c r="AB225" i="20" s="1"/>
  <c r="T225" i="20"/>
  <c r="AD225" i="20" s="1"/>
  <c r="Y225" i="20" s="1"/>
  <c r="Q226" i="20"/>
  <c r="AA226" i="20" s="1"/>
  <c r="S226" i="20"/>
  <c r="AC226" i="20" s="1"/>
  <c r="U226" i="20"/>
  <c r="AE226" i="20" s="1"/>
  <c r="P227" i="20"/>
  <c r="R227" i="20"/>
  <c r="AB227" i="20" s="1"/>
  <c r="T227" i="20"/>
  <c r="AD227" i="20" s="1"/>
  <c r="Y227" i="20" s="1"/>
  <c r="Q228" i="20"/>
  <c r="AA228" i="20" s="1"/>
  <c r="S228" i="20"/>
  <c r="AC228" i="20" s="1"/>
  <c r="U228" i="20"/>
  <c r="AE228" i="20" s="1"/>
  <c r="P229" i="20"/>
  <c r="R229" i="20"/>
  <c r="AB229" i="20" s="1"/>
  <c r="T229" i="20"/>
  <c r="AD229" i="20" s="1"/>
  <c r="Y229" i="20" s="1"/>
  <c r="Q230" i="20"/>
  <c r="AA230" i="20" s="1"/>
  <c r="S230" i="20"/>
  <c r="AC230" i="20" s="1"/>
  <c r="U230" i="20"/>
  <c r="AE230" i="20" s="1"/>
  <c r="P231" i="20"/>
  <c r="R231" i="20"/>
  <c r="AB231" i="20" s="1"/>
  <c r="T231" i="20"/>
  <c r="AD231" i="20" s="1"/>
  <c r="Y231" i="20" s="1"/>
  <c r="Q232" i="20"/>
  <c r="AA232" i="20" s="1"/>
  <c r="S232" i="20"/>
  <c r="AC232" i="20" s="1"/>
  <c r="U232" i="20"/>
  <c r="AE232" i="20" s="1"/>
  <c r="P233" i="20"/>
  <c r="R233" i="20"/>
  <c r="AB233" i="20" s="1"/>
  <c r="T233" i="20"/>
  <c r="AD233" i="20" s="1"/>
  <c r="Y233" i="20" s="1"/>
  <c r="Q234" i="20"/>
  <c r="AA234" i="20" s="1"/>
  <c r="S234" i="20"/>
  <c r="AC234" i="20" s="1"/>
  <c r="U234" i="20"/>
  <c r="AE234" i="20" s="1"/>
  <c r="P235" i="20"/>
  <c r="R235" i="20"/>
  <c r="AB235" i="20" s="1"/>
  <c r="T235" i="20"/>
  <c r="AD235" i="20" s="1"/>
  <c r="Y235" i="20" s="1"/>
  <c r="Q236" i="20"/>
  <c r="AA236" i="20" s="1"/>
  <c r="S236" i="20"/>
  <c r="AC236" i="20" s="1"/>
  <c r="U236" i="20"/>
  <c r="AE236" i="20" s="1"/>
  <c r="P237" i="20"/>
  <c r="R237" i="20"/>
  <c r="AB237" i="20" s="1"/>
  <c r="T237" i="20"/>
  <c r="AD237" i="20" s="1"/>
  <c r="Y237" i="20" s="1"/>
  <c r="Q238" i="20"/>
  <c r="AA238" i="20" s="1"/>
  <c r="S238" i="20"/>
  <c r="AC238" i="20" s="1"/>
  <c r="U238" i="20"/>
  <c r="AE238" i="20" s="1"/>
  <c r="P239" i="20"/>
  <c r="R239" i="20"/>
  <c r="AB239" i="20" s="1"/>
  <c r="T239" i="20"/>
  <c r="AD239" i="20" s="1"/>
  <c r="Y239" i="20" s="1"/>
  <c r="Q240" i="20"/>
  <c r="AA240" i="20" s="1"/>
  <c r="S240" i="20"/>
  <c r="AC240" i="20" s="1"/>
  <c r="U240" i="20"/>
  <c r="AE240" i="20" s="1"/>
  <c r="P241" i="20"/>
  <c r="R241" i="20"/>
  <c r="AB241" i="20" s="1"/>
  <c r="T241" i="20"/>
  <c r="AD241" i="20" s="1"/>
  <c r="Y241" i="20" s="1"/>
  <c r="Q242" i="20"/>
  <c r="AA242" i="20" s="1"/>
  <c r="S242" i="20"/>
  <c r="AC242" i="20" s="1"/>
  <c r="U242" i="20"/>
  <c r="AE242" i="20" s="1"/>
  <c r="P243" i="20"/>
  <c r="R243" i="20"/>
  <c r="AB243" i="20" s="1"/>
  <c r="T243" i="20"/>
  <c r="AD243" i="20" s="1"/>
  <c r="Y243" i="20" s="1"/>
  <c r="Q244" i="20"/>
  <c r="AA244" i="20" s="1"/>
  <c r="S244" i="20"/>
  <c r="AC244" i="20" s="1"/>
  <c r="U244" i="20"/>
  <c r="AE244" i="20" s="1"/>
  <c r="P245" i="20"/>
  <c r="R245" i="20"/>
  <c r="AB245" i="20" s="1"/>
  <c r="T245" i="20"/>
  <c r="AD245" i="20" s="1"/>
  <c r="Y245" i="20" s="1"/>
  <c r="Q246" i="20"/>
  <c r="AA246" i="20" s="1"/>
  <c r="S246" i="20"/>
  <c r="AC246" i="20" s="1"/>
  <c r="U246" i="20"/>
  <c r="AE246" i="20" s="1"/>
  <c r="P247" i="20"/>
  <c r="R247" i="20"/>
  <c r="AB247" i="20" s="1"/>
  <c r="T247" i="20"/>
  <c r="AD247" i="20" s="1"/>
  <c r="Y247" i="20" s="1"/>
  <c r="Q248" i="20"/>
  <c r="AA248" i="20" s="1"/>
  <c r="S248" i="20"/>
  <c r="AC248" i="20" s="1"/>
  <c r="U248" i="20"/>
  <c r="AE248" i="20" s="1"/>
  <c r="P249" i="20"/>
  <c r="R249" i="20"/>
  <c r="AB249" i="20" s="1"/>
  <c r="T249" i="20"/>
  <c r="AD249" i="20" s="1"/>
  <c r="Y249" i="20" s="1"/>
  <c r="Q250" i="20"/>
  <c r="AA250" i="20" s="1"/>
  <c r="S250" i="20"/>
  <c r="AC250" i="20" s="1"/>
  <c r="U250" i="20"/>
  <c r="AE250" i="20" s="1"/>
  <c r="P251" i="20"/>
  <c r="R251" i="20"/>
  <c r="AB251" i="20" s="1"/>
  <c r="T251" i="20"/>
  <c r="AD251" i="20" s="1"/>
  <c r="Y251" i="20" s="1"/>
  <c r="Q252" i="20"/>
  <c r="AA252" i="20" s="1"/>
  <c r="S252" i="20"/>
  <c r="AC252" i="20" s="1"/>
  <c r="U252" i="20"/>
  <c r="AE252" i="20" s="1"/>
  <c r="P253" i="20"/>
  <c r="R253" i="20"/>
  <c r="AB253" i="20" s="1"/>
  <c r="T253" i="20"/>
  <c r="AD253" i="20" s="1"/>
  <c r="Y253" i="20" s="1"/>
  <c r="Q254" i="20"/>
  <c r="AA254" i="20" s="1"/>
  <c r="S254" i="20"/>
  <c r="AC254" i="20" s="1"/>
  <c r="U254" i="20"/>
  <c r="AE254" i="20" s="1"/>
  <c r="P255" i="20"/>
  <c r="R255" i="20"/>
  <c r="AB255" i="20" s="1"/>
  <c r="T255" i="20"/>
  <c r="AD255" i="20" s="1"/>
  <c r="Y255" i="20" s="1"/>
  <c r="Q256" i="20"/>
  <c r="AA256" i="20" s="1"/>
  <c r="S256" i="20"/>
  <c r="AC256" i="20" s="1"/>
  <c r="U256" i="20"/>
  <c r="AE256" i="20" s="1"/>
  <c r="P257" i="20"/>
  <c r="R257" i="20"/>
  <c r="AB257" i="20" s="1"/>
  <c r="T257" i="20"/>
  <c r="AD257" i="20" s="1"/>
  <c r="Y257" i="20" s="1"/>
  <c r="Q258" i="20"/>
  <c r="AA258" i="20" s="1"/>
  <c r="S258" i="20"/>
  <c r="AC258" i="20" s="1"/>
  <c r="U258" i="20"/>
  <c r="AE258" i="20" s="1"/>
  <c r="P259" i="20"/>
  <c r="R259" i="20"/>
  <c r="AB259" i="20" s="1"/>
  <c r="T259" i="20"/>
  <c r="AD259" i="20" s="1"/>
  <c r="Y259" i="20" s="1"/>
  <c r="Q260" i="20"/>
  <c r="AA260" i="20" s="1"/>
  <c r="S260" i="20"/>
  <c r="AC260" i="20" s="1"/>
  <c r="U260" i="20"/>
  <c r="AE260" i="20" s="1"/>
  <c r="P261" i="20"/>
  <c r="R261" i="20"/>
  <c r="AB261" i="20" s="1"/>
  <c r="T261" i="20"/>
  <c r="AD261" i="20" s="1"/>
  <c r="Y261" i="20" s="1"/>
  <c r="Q262" i="20"/>
  <c r="AA262" i="20" s="1"/>
  <c r="S262" i="20"/>
  <c r="AC262" i="20" s="1"/>
  <c r="U262" i="20"/>
  <c r="AE262" i="20" s="1"/>
  <c r="P263" i="20"/>
  <c r="R263" i="20"/>
  <c r="AB263" i="20" s="1"/>
  <c r="T263" i="20"/>
  <c r="AD263" i="20" s="1"/>
  <c r="Y263" i="20" s="1"/>
  <c r="Q264" i="20"/>
  <c r="AA264" i="20" s="1"/>
  <c r="S264" i="20"/>
  <c r="AC264" i="20" s="1"/>
  <c r="U264" i="20"/>
  <c r="AE264" i="20" s="1"/>
  <c r="P265" i="20"/>
  <c r="R265" i="20"/>
  <c r="AB265" i="20" s="1"/>
  <c r="T265" i="20"/>
  <c r="AD265" i="20" s="1"/>
  <c r="Y265" i="20" s="1"/>
  <c r="Q266" i="20"/>
  <c r="AA266" i="20" s="1"/>
  <c r="S266" i="20"/>
  <c r="AC266" i="20" s="1"/>
  <c r="U266" i="20"/>
  <c r="AE266" i="20" s="1"/>
  <c r="P267" i="20"/>
  <c r="R267" i="20"/>
  <c r="AB267" i="20" s="1"/>
  <c r="T267" i="20"/>
  <c r="AD267" i="20" s="1"/>
  <c r="Y267" i="20" s="1"/>
  <c r="Q268" i="20"/>
  <c r="AA268" i="20" s="1"/>
  <c r="S268" i="20"/>
  <c r="AC268" i="20" s="1"/>
  <c r="U268" i="20"/>
  <c r="AE268" i="20" s="1"/>
  <c r="P269" i="20"/>
  <c r="R269" i="20"/>
  <c r="AB269" i="20" s="1"/>
  <c r="T269" i="20"/>
  <c r="AD269" i="20" s="1"/>
  <c r="Y269" i="20" s="1"/>
  <c r="Q270" i="20"/>
  <c r="AA270" i="20" s="1"/>
  <c r="S270" i="20"/>
  <c r="AC270" i="20" s="1"/>
  <c r="U270" i="20"/>
  <c r="AE270" i="20" s="1"/>
  <c r="P271" i="20"/>
  <c r="R271" i="20"/>
  <c r="AB271" i="20" s="1"/>
  <c r="T271" i="20"/>
  <c r="AD271" i="20" s="1"/>
  <c r="Y271" i="20" s="1"/>
  <c r="Q272" i="20"/>
  <c r="AA272" i="20" s="1"/>
  <c r="S272" i="20"/>
  <c r="AC272" i="20" s="1"/>
  <c r="U272" i="20"/>
  <c r="AE272" i="20" s="1"/>
  <c r="P273" i="20"/>
  <c r="R273" i="20"/>
  <c r="AB273" i="20" s="1"/>
  <c r="T273" i="20"/>
  <c r="AD273" i="20" s="1"/>
  <c r="Y273" i="20" s="1"/>
  <c r="Q274" i="20"/>
  <c r="AA274" i="20" s="1"/>
  <c r="S274" i="20"/>
  <c r="AC274" i="20" s="1"/>
  <c r="U274" i="20"/>
  <c r="AE274" i="20" s="1"/>
  <c r="P275" i="20"/>
  <c r="R275" i="20"/>
  <c r="AB275" i="20" s="1"/>
  <c r="T275" i="20"/>
  <c r="AD275" i="20" s="1"/>
  <c r="Y275" i="20" s="1"/>
  <c r="Q276" i="20"/>
  <c r="AA276" i="20" s="1"/>
  <c r="S276" i="20"/>
  <c r="AC276" i="20" s="1"/>
  <c r="U276" i="20"/>
  <c r="AE276" i="20" s="1"/>
  <c r="P277" i="20"/>
  <c r="R277" i="20"/>
  <c r="AB277" i="20" s="1"/>
  <c r="T277" i="20"/>
  <c r="AD277" i="20" s="1"/>
  <c r="Y277" i="20" s="1"/>
  <c r="Q278" i="20"/>
  <c r="AA278" i="20" s="1"/>
  <c r="S278" i="20"/>
  <c r="AC278" i="20" s="1"/>
  <c r="U278" i="20"/>
  <c r="AE278" i="20" s="1"/>
  <c r="P279" i="20"/>
  <c r="R279" i="20"/>
  <c r="AB279" i="20" s="1"/>
  <c r="T279" i="20"/>
  <c r="AD279" i="20" s="1"/>
  <c r="Y279" i="20" s="1"/>
  <c r="Q280" i="20"/>
  <c r="AA280" i="20" s="1"/>
  <c r="S280" i="20"/>
  <c r="AC280" i="20" s="1"/>
  <c r="U280" i="20"/>
  <c r="AE280" i="20" s="1"/>
  <c r="P281" i="20"/>
  <c r="R281" i="20"/>
  <c r="AB281" i="20" s="1"/>
  <c r="T281" i="20"/>
  <c r="AD281" i="20" s="1"/>
  <c r="Y281" i="20" s="1"/>
  <c r="Q282" i="20"/>
  <c r="AA282" i="20" s="1"/>
  <c r="S282" i="20"/>
  <c r="AC282" i="20" s="1"/>
  <c r="U282" i="20"/>
  <c r="AE282" i="20" s="1"/>
  <c r="P283" i="20"/>
  <c r="R283" i="20"/>
  <c r="AB283" i="20" s="1"/>
  <c r="T283" i="20"/>
  <c r="AD283" i="20" s="1"/>
  <c r="Y283" i="20" s="1"/>
  <c r="Q284" i="20"/>
  <c r="AA284" i="20" s="1"/>
  <c r="S284" i="20"/>
  <c r="AC284" i="20" s="1"/>
  <c r="U284" i="20"/>
  <c r="AE284" i="20" s="1"/>
  <c r="P285" i="20"/>
  <c r="R285" i="20"/>
  <c r="AB285" i="20" s="1"/>
  <c r="T285" i="20"/>
  <c r="AD285" i="20" s="1"/>
  <c r="Y285" i="20" s="1"/>
  <c r="Q286" i="20"/>
  <c r="AA286" i="20" s="1"/>
  <c r="S286" i="20"/>
  <c r="AC286" i="20" s="1"/>
  <c r="U286" i="20"/>
  <c r="AE286" i="20" s="1"/>
  <c r="P287" i="20"/>
  <c r="R287" i="20"/>
  <c r="AB287" i="20" s="1"/>
  <c r="T287" i="20"/>
  <c r="AD287" i="20" s="1"/>
  <c r="Y287" i="20" s="1"/>
  <c r="Q288" i="20"/>
  <c r="AA288" i="20" s="1"/>
  <c r="S288" i="20"/>
  <c r="AC288" i="20" s="1"/>
  <c r="U288" i="20"/>
  <c r="AE288" i="20" s="1"/>
  <c r="P289" i="20"/>
  <c r="R289" i="20"/>
  <c r="AB289" i="20" s="1"/>
  <c r="T289" i="20"/>
  <c r="AD289" i="20" s="1"/>
  <c r="Y289" i="20" s="1"/>
  <c r="Q290" i="20"/>
  <c r="AA290" i="20" s="1"/>
  <c r="S290" i="20"/>
  <c r="AC290" i="20" s="1"/>
  <c r="U290" i="20"/>
  <c r="AE290" i="20" s="1"/>
  <c r="P291" i="20"/>
  <c r="R291" i="20"/>
  <c r="AB291" i="20" s="1"/>
  <c r="T291" i="20"/>
  <c r="AD291" i="20" s="1"/>
  <c r="Y291" i="20" s="1"/>
  <c r="Q292" i="20"/>
  <c r="AA292" i="20" s="1"/>
  <c r="S292" i="20"/>
  <c r="AC292" i="20" s="1"/>
  <c r="U292" i="20"/>
  <c r="AE292" i="20" s="1"/>
  <c r="P293" i="20"/>
  <c r="R293" i="20"/>
  <c r="AB293" i="20" s="1"/>
  <c r="T293" i="20"/>
  <c r="AD293" i="20" s="1"/>
  <c r="Y293" i="20" s="1"/>
  <c r="Q294" i="20"/>
  <c r="AA294" i="20" s="1"/>
  <c r="S294" i="20"/>
  <c r="AC294" i="20" s="1"/>
  <c r="U294" i="20"/>
  <c r="AE294" i="20" s="1"/>
  <c r="P295" i="20"/>
  <c r="R295" i="20"/>
  <c r="AB295" i="20" s="1"/>
  <c r="T295" i="20"/>
  <c r="AD295" i="20" s="1"/>
  <c r="Y295" i="20" s="1"/>
  <c r="Q296" i="20"/>
  <c r="AA296" i="20" s="1"/>
  <c r="S296" i="20"/>
  <c r="AC296" i="20" s="1"/>
  <c r="U296" i="20"/>
  <c r="AE296" i="20" s="1"/>
  <c r="P297" i="20"/>
  <c r="R297" i="20"/>
  <c r="AB297" i="20" s="1"/>
  <c r="T297" i="20"/>
  <c r="AD297" i="20" s="1"/>
  <c r="Y297" i="20" s="1"/>
  <c r="Q298" i="20"/>
  <c r="AA298" i="20" s="1"/>
  <c r="S298" i="20"/>
  <c r="AC298" i="20" s="1"/>
  <c r="U298" i="20"/>
  <c r="AE298" i="20" s="1"/>
  <c r="P299" i="20"/>
  <c r="R299" i="20"/>
  <c r="AB299" i="20" s="1"/>
  <c r="T299" i="20"/>
  <c r="AD299" i="20" s="1"/>
  <c r="Y299" i="20" s="1"/>
  <c r="Q300" i="20"/>
  <c r="AA300" i="20" s="1"/>
  <c r="S300" i="20"/>
  <c r="AC300" i="20" s="1"/>
  <c r="U300" i="20"/>
  <c r="AE300" i="20" s="1"/>
  <c r="P301" i="20"/>
  <c r="R301" i="20"/>
  <c r="AB301" i="20" s="1"/>
  <c r="T301" i="20"/>
  <c r="AD301" i="20" s="1"/>
  <c r="Y301" i="20" s="1"/>
  <c r="Q302" i="20"/>
  <c r="AA302" i="20" s="1"/>
  <c r="S302" i="20"/>
  <c r="AC302" i="20" s="1"/>
  <c r="U302" i="20"/>
  <c r="AE302" i="20" s="1"/>
  <c r="P303" i="20"/>
  <c r="R303" i="20"/>
  <c r="AB303" i="20" s="1"/>
  <c r="T303" i="20"/>
  <c r="AD303" i="20" s="1"/>
  <c r="Y303" i="20" s="1"/>
  <c r="Q304" i="20"/>
  <c r="AA304" i="20" s="1"/>
  <c r="S304" i="20"/>
  <c r="AC304" i="20" s="1"/>
  <c r="U304" i="20"/>
  <c r="AE304" i="20" s="1"/>
  <c r="P38" i="20"/>
  <c r="Z38" i="20" s="1"/>
  <c r="R38" i="20"/>
  <c r="T38" i="20"/>
  <c r="P40" i="20"/>
  <c r="Z40" i="20" s="1"/>
  <c r="R40" i="20"/>
  <c r="AB40" i="20" s="1"/>
  <c r="T40" i="20"/>
  <c r="P42" i="20"/>
  <c r="Z42" i="20" s="1"/>
  <c r="R42" i="20"/>
  <c r="T42" i="20"/>
  <c r="P44" i="20"/>
  <c r="Z44" i="20" s="1"/>
  <c r="R44" i="20"/>
  <c r="T44" i="20"/>
  <c r="P46" i="20"/>
  <c r="Z46" i="20" s="1"/>
  <c r="R46" i="20"/>
  <c r="T46" i="20"/>
  <c r="AD46" i="20" s="1"/>
  <c r="P48" i="20"/>
  <c r="Z48" i="20" s="1"/>
  <c r="R48" i="20"/>
  <c r="T48" i="20"/>
  <c r="P50" i="20"/>
  <c r="Z50" i="20" s="1"/>
  <c r="R50" i="20"/>
  <c r="T50" i="20"/>
  <c r="P52" i="20"/>
  <c r="Z52" i="20" s="1"/>
  <c r="R52" i="20"/>
  <c r="T52" i="20"/>
  <c r="AD52" i="20" s="1"/>
  <c r="P54" i="20"/>
  <c r="Z54" i="20" s="1"/>
  <c r="R54" i="20"/>
  <c r="T54" i="20"/>
  <c r="P56" i="20"/>
  <c r="Z56" i="20" s="1"/>
  <c r="R56" i="20"/>
  <c r="T56" i="20"/>
  <c r="P58" i="20"/>
  <c r="Z58" i="20" s="1"/>
  <c r="R58" i="20"/>
  <c r="T58" i="20"/>
  <c r="P60" i="20"/>
  <c r="R60" i="20"/>
  <c r="AB60" i="20" s="1"/>
  <c r="T60" i="20"/>
  <c r="P62" i="20"/>
  <c r="R62" i="20"/>
  <c r="AB62" i="20" s="1"/>
  <c r="T62" i="20"/>
  <c r="AD62" i="20" s="1"/>
  <c r="P64" i="20"/>
  <c r="R64" i="20"/>
  <c r="AB64" i="20" s="1"/>
  <c r="T64" i="20"/>
  <c r="P66" i="20"/>
  <c r="R66" i="20"/>
  <c r="AB66" i="20" s="1"/>
  <c r="T66" i="20"/>
  <c r="AD66" i="20" s="1"/>
  <c r="P68" i="20"/>
  <c r="R68" i="20"/>
  <c r="AB68" i="20" s="1"/>
  <c r="T68" i="20"/>
  <c r="P70" i="20"/>
  <c r="Z70" i="20" s="1"/>
  <c r="R70" i="20"/>
  <c r="T70" i="20"/>
  <c r="P72" i="20"/>
  <c r="Z72" i="20" s="1"/>
  <c r="R72" i="20"/>
  <c r="T72" i="20"/>
  <c r="P74" i="20"/>
  <c r="Z74" i="20" s="1"/>
  <c r="R74" i="20"/>
  <c r="T74" i="20"/>
  <c r="P76" i="20"/>
  <c r="Z76" i="20" s="1"/>
  <c r="R76" i="20"/>
  <c r="T76" i="20"/>
  <c r="P78" i="20"/>
  <c r="R78" i="20"/>
  <c r="AB78" i="20" s="1"/>
  <c r="T78" i="20"/>
  <c r="P80" i="20"/>
  <c r="R80" i="20"/>
  <c r="AB80" i="20" s="1"/>
  <c r="T80" i="20"/>
  <c r="P82" i="20"/>
  <c r="R82" i="20"/>
  <c r="AB82" i="20" s="1"/>
  <c r="T82" i="20"/>
  <c r="P84" i="20"/>
  <c r="R84" i="20"/>
  <c r="AB84" i="20" s="1"/>
  <c r="T84" i="20"/>
  <c r="P86" i="20"/>
  <c r="R86" i="20"/>
  <c r="AB86" i="20" s="1"/>
  <c r="T86" i="20"/>
  <c r="P88" i="20"/>
  <c r="R88" i="20"/>
  <c r="AB88" i="20" s="1"/>
  <c r="T88" i="20"/>
  <c r="P90" i="20"/>
  <c r="R90" i="20"/>
  <c r="AB90" i="20" s="1"/>
  <c r="T90" i="20"/>
  <c r="P92" i="20"/>
  <c r="R92" i="20"/>
  <c r="AB92" i="20" s="1"/>
  <c r="T92" i="20"/>
  <c r="P94" i="20"/>
  <c r="R94" i="20"/>
  <c r="AB94" i="20" s="1"/>
  <c r="T94" i="20"/>
  <c r="P96" i="20"/>
  <c r="R96" i="20"/>
  <c r="AB96" i="20" s="1"/>
  <c r="T96" i="20"/>
  <c r="P98" i="20"/>
  <c r="R98" i="20"/>
  <c r="AB98" i="20" s="1"/>
  <c r="T98" i="20"/>
  <c r="AD98" i="20" s="1"/>
  <c r="P100" i="20"/>
  <c r="R100" i="20"/>
  <c r="AB100" i="20" s="1"/>
  <c r="T100" i="20"/>
  <c r="P102" i="20"/>
  <c r="R102" i="20"/>
  <c r="AB102" i="20" s="1"/>
  <c r="T102" i="20"/>
  <c r="AD102" i="20" s="1"/>
  <c r="P104" i="20"/>
  <c r="R104" i="20"/>
  <c r="AB104" i="20" s="1"/>
  <c r="T104" i="20"/>
  <c r="P106" i="20"/>
  <c r="R106" i="20"/>
  <c r="AB106" i="20" s="1"/>
  <c r="T106" i="20"/>
  <c r="AD106" i="20" s="1"/>
  <c r="P108" i="20"/>
  <c r="R108" i="20"/>
  <c r="AB108" i="20" s="1"/>
  <c r="T108" i="20"/>
  <c r="AD108" i="20" s="1"/>
  <c r="P110" i="20"/>
  <c r="R110" i="20"/>
  <c r="AB110" i="20" s="1"/>
  <c r="T110" i="20"/>
  <c r="AD110" i="20" s="1"/>
  <c r="P112" i="20"/>
  <c r="R112" i="20"/>
  <c r="AB112" i="20" s="1"/>
  <c r="T112" i="20"/>
  <c r="AD112" i="20" s="1"/>
  <c r="P114" i="20"/>
  <c r="R114" i="20"/>
  <c r="AB114" i="20" s="1"/>
  <c r="T114" i="20"/>
  <c r="AD114" i="20" s="1"/>
  <c r="Y114" i="20" s="1"/>
  <c r="P116" i="20"/>
  <c r="R116" i="20"/>
  <c r="AB116" i="20" s="1"/>
  <c r="T116" i="20"/>
  <c r="AD116" i="20" s="1"/>
  <c r="Y116" i="20" s="1"/>
  <c r="P118" i="20"/>
  <c r="R118" i="20"/>
  <c r="AB118" i="20" s="1"/>
  <c r="T118" i="20"/>
  <c r="AD118" i="20" s="1"/>
  <c r="Y118" i="20" s="1"/>
  <c r="P120" i="20"/>
  <c r="R120" i="20"/>
  <c r="AB120" i="20" s="1"/>
  <c r="T120" i="20"/>
  <c r="AD120" i="20" s="1"/>
  <c r="Y120" i="20" s="1"/>
  <c r="P122" i="20"/>
  <c r="R122" i="20"/>
  <c r="AB122" i="20" s="1"/>
  <c r="T122" i="20"/>
  <c r="AD122" i="20" s="1"/>
  <c r="Y122" i="20" s="1"/>
  <c r="P124" i="20"/>
  <c r="R124" i="20"/>
  <c r="AB124" i="20" s="1"/>
  <c r="T124" i="20"/>
  <c r="AD124" i="20" s="1"/>
  <c r="Y124" i="20" s="1"/>
  <c r="P126" i="20"/>
  <c r="R126" i="20"/>
  <c r="AB126" i="20" s="1"/>
  <c r="T126" i="20"/>
  <c r="AD126" i="20" s="1"/>
  <c r="Y126" i="20" s="1"/>
  <c r="P128" i="20"/>
  <c r="R128" i="20"/>
  <c r="AB128" i="20" s="1"/>
  <c r="T128" i="20"/>
  <c r="AD128" i="20" s="1"/>
  <c r="Y128" i="20" s="1"/>
  <c r="P130" i="20"/>
  <c r="R130" i="20"/>
  <c r="AB130" i="20" s="1"/>
  <c r="T130" i="20"/>
  <c r="AD130" i="20" s="1"/>
  <c r="Y130" i="20" s="1"/>
  <c r="P132" i="20"/>
  <c r="R132" i="20"/>
  <c r="AB132" i="20" s="1"/>
  <c r="T132" i="20"/>
  <c r="AD132" i="20" s="1"/>
  <c r="Y132" i="20" s="1"/>
  <c r="P134" i="20"/>
  <c r="R134" i="20"/>
  <c r="AB134" i="20" s="1"/>
  <c r="T134" i="20"/>
  <c r="AD134" i="20" s="1"/>
  <c r="Y134" i="20" s="1"/>
  <c r="P136" i="20"/>
  <c r="R136" i="20"/>
  <c r="AB136" i="20" s="1"/>
  <c r="T136" i="20"/>
  <c r="AD136" i="20" s="1"/>
  <c r="Y136" i="20" s="1"/>
  <c r="P138" i="20"/>
  <c r="R138" i="20"/>
  <c r="AB138" i="20" s="1"/>
  <c r="T138" i="20"/>
  <c r="AD138" i="20" s="1"/>
  <c r="Y138" i="20" s="1"/>
  <c r="P140" i="20"/>
  <c r="Z140" i="20" s="1"/>
  <c r="R140" i="20"/>
  <c r="T140" i="20"/>
  <c r="P142" i="20"/>
  <c r="Z142" i="20" s="1"/>
  <c r="R142" i="20"/>
  <c r="T142" i="20"/>
  <c r="P144" i="20"/>
  <c r="Z144" i="20" s="1"/>
  <c r="R144" i="20"/>
  <c r="T144" i="20"/>
  <c r="P146" i="20"/>
  <c r="Z146" i="20" s="1"/>
  <c r="R146" i="20"/>
  <c r="T146" i="20"/>
  <c r="P148" i="20"/>
  <c r="R148" i="20"/>
  <c r="AB148" i="20" s="1"/>
  <c r="T148" i="20"/>
  <c r="AD148" i="20" s="1"/>
  <c r="P150" i="20"/>
  <c r="R150" i="20"/>
  <c r="AB150" i="20" s="1"/>
  <c r="T150" i="20"/>
  <c r="P152" i="20"/>
  <c r="R152" i="20"/>
  <c r="AB152" i="20" s="1"/>
  <c r="T152" i="20"/>
  <c r="P154" i="20"/>
  <c r="R154" i="20"/>
  <c r="AB154" i="20" s="1"/>
  <c r="T154" i="20"/>
  <c r="P156" i="20"/>
  <c r="R156" i="20"/>
  <c r="AB156" i="20" s="1"/>
  <c r="T156" i="20"/>
  <c r="P158" i="20"/>
  <c r="R158" i="20"/>
  <c r="AB158" i="20" s="1"/>
  <c r="T158" i="20"/>
  <c r="P160" i="20"/>
  <c r="R160" i="20"/>
  <c r="AB160" i="20" s="1"/>
  <c r="T160" i="20"/>
  <c r="P162" i="20"/>
  <c r="R162" i="20"/>
  <c r="AB162" i="20" s="1"/>
  <c r="T162" i="20"/>
  <c r="P164" i="20"/>
  <c r="R164" i="20"/>
  <c r="AB164" i="20" s="1"/>
  <c r="T164" i="20"/>
  <c r="P166" i="20"/>
  <c r="R166" i="20"/>
  <c r="AB166" i="20" s="1"/>
  <c r="T166" i="20"/>
  <c r="AD166" i="20" s="1"/>
  <c r="P168" i="20"/>
  <c r="R168" i="20"/>
  <c r="AB168" i="20" s="1"/>
  <c r="T168" i="20"/>
  <c r="P170" i="20"/>
  <c r="R170" i="20"/>
  <c r="AB170" i="20" s="1"/>
  <c r="T170" i="20"/>
  <c r="AD170" i="20" s="1"/>
  <c r="P172" i="20"/>
  <c r="R172" i="20"/>
  <c r="AB172" i="20" s="1"/>
  <c r="T172" i="20"/>
  <c r="P174" i="20"/>
  <c r="R174" i="20"/>
  <c r="AB174" i="20" s="1"/>
  <c r="T174" i="20"/>
  <c r="AD174" i="20" s="1"/>
  <c r="P176" i="20"/>
  <c r="R176" i="20"/>
  <c r="AB176" i="20" s="1"/>
  <c r="T176" i="20"/>
  <c r="AD176" i="20" s="1"/>
  <c r="P178" i="20"/>
  <c r="R178" i="20"/>
  <c r="AB178" i="20" s="1"/>
  <c r="T178" i="20"/>
  <c r="AD178" i="20" s="1"/>
  <c r="P180" i="20"/>
  <c r="R180" i="20"/>
  <c r="AB180" i="20" s="1"/>
  <c r="T180" i="20"/>
  <c r="AD180" i="20" s="1"/>
  <c r="P182" i="20"/>
  <c r="R182" i="20"/>
  <c r="AB182" i="20" s="1"/>
  <c r="T182" i="20"/>
  <c r="AD182" i="20" s="1"/>
  <c r="P184" i="20"/>
  <c r="R184" i="20"/>
  <c r="AB184" i="20" s="1"/>
  <c r="T184" i="20"/>
  <c r="AD184" i="20" s="1"/>
  <c r="Y184" i="20" s="1"/>
  <c r="P186" i="20"/>
  <c r="R186" i="20"/>
  <c r="AB186" i="20" s="1"/>
  <c r="T186" i="20"/>
  <c r="AD186" i="20" s="1"/>
  <c r="Y186" i="20" s="1"/>
  <c r="P188" i="20"/>
  <c r="R188" i="20"/>
  <c r="AB188" i="20" s="1"/>
  <c r="T188" i="20"/>
  <c r="AD188" i="20" s="1"/>
  <c r="Y188" i="20" s="1"/>
  <c r="P190" i="20"/>
  <c r="R190" i="20"/>
  <c r="AB190" i="20" s="1"/>
  <c r="T190" i="20"/>
  <c r="AD190" i="20" s="1"/>
  <c r="Y190" i="20" s="1"/>
  <c r="P192" i="20"/>
  <c r="R192" i="20"/>
  <c r="AB192" i="20" s="1"/>
  <c r="T192" i="20"/>
  <c r="AD192" i="20" s="1"/>
  <c r="Y192" i="20" s="1"/>
  <c r="P194" i="20"/>
  <c r="R194" i="20"/>
  <c r="AB194" i="20" s="1"/>
  <c r="T194" i="20"/>
  <c r="AD194" i="20" s="1"/>
  <c r="Y194" i="20" s="1"/>
  <c r="P196" i="20"/>
  <c r="R196" i="20"/>
  <c r="AB196" i="20" s="1"/>
  <c r="T196" i="20"/>
  <c r="AD196" i="20" s="1"/>
  <c r="Y196" i="20" s="1"/>
  <c r="P198" i="20"/>
  <c r="R198" i="20"/>
  <c r="AB198" i="20" s="1"/>
  <c r="T198" i="20"/>
  <c r="AD198" i="20" s="1"/>
  <c r="Y198" i="20" s="1"/>
  <c r="P200" i="20"/>
  <c r="R200" i="20"/>
  <c r="AB200" i="20" s="1"/>
  <c r="T200" i="20"/>
  <c r="AD200" i="20" s="1"/>
  <c r="Y200" i="20" s="1"/>
  <c r="P202" i="20"/>
  <c r="R202" i="20"/>
  <c r="AB202" i="20" s="1"/>
  <c r="T202" i="20"/>
  <c r="AD202" i="20" s="1"/>
  <c r="Y202" i="20" s="1"/>
  <c r="P204" i="20"/>
  <c r="R204" i="20"/>
  <c r="AB204" i="20" s="1"/>
  <c r="T204" i="20"/>
  <c r="AD204" i="20" s="1"/>
  <c r="Y204" i="20" s="1"/>
  <c r="P206" i="20"/>
  <c r="R206" i="20"/>
  <c r="AB206" i="20" s="1"/>
  <c r="T206" i="20"/>
  <c r="AD206" i="20" s="1"/>
  <c r="Y206" i="20" s="1"/>
  <c r="P208" i="20"/>
  <c r="R208" i="20"/>
  <c r="AB208" i="20" s="1"/>
  <c r="T208" i="20"/>
  <c r="AD208" i="20" s="1"/>
  <c r="Y208" i="20" s="1"/>
  <c r="P210" i="20"/>
  <c r="R210" i="20"/>
  <c r="AB210" i="20" s="1"/>
  <c r="T210" i="20"/>
  <c r="AD210" i="20" s="1"/>
  <c r="Y210" i="20" s="1"/>
  <c r="P212" i="20"/>
  <c r="R212" i="20"/>
  <c r="AB212" i="20" s="1"/>
  <c r="T212" i="20"/>
  <c r="AD212" i="20" s="1"/>
  <c r="Y212" i="20" s="1"/>
  <c r="P214" i="20"/>
  <c r="R214" i="20"/>
  <c r="AB214" i="20" s="1"/>
  <c r="T214" i="20"/>
  <c r="AD214" i="20" s="1"/>
  <c r="Y214" i="20" s="1"/>
  <c r="P216" i="20"/>
  <c r="R216" i="20"/>
  <c r="AB216" i="20" s="1"/>
  <c r="T216" i="20"/>
  <c r="AD216" i="20" s="1"/>
  <c r="Y216" i="20" s="1"/>
  <c r="P218" i="20"/>
  <c r="R218" i="20"/>
  <c r="AB218" i="20" s="1"/>
  <c r="T218" i="20"/>
  <c r="AD218" i="20" s="1"/>
  <c r="Y218" i="20" s="1"/>
  <c r="P220" i="20"/>
  <c r="R220" i="20"/>
  <c r="AB220" i="20" s="1"/>
  <c r="T220" i="20"/>
  <c r="AD220" i="20" s="1"/>
  <c r="Y220" i="20" s="1"/>
  <c r="P222" i="20"/>
  <c r="R222" i="20"/>
  <c r="AB222" i="20" s="1"/>
  <c r="T222" i="20"/>
  <c r="AD222" i="20" s="1"/>
  <c r="Y222" i="20" s="1"/>
  <c r="P224" i="20"/>
  <c r="R224" i="20"/>
  <c r="AB224" i="20" s="1"/>
  <c r="T224" i="20"/>
  <c r="AD224" i="20" s="1"/>
  <c r="Y224" i="20" s="1"/>
  <c r="P226" i="20"/>
  <c r="R226" i="20"/>
  <c r="AB226" i="20" s="1"/>
  <c r="T226" i="20"/>
  <c r="AD226" i="20" s="1"/>
  <c r="Y226" i="20" s="1"/>
  <c r="P228" i="20"/>
  <c r="R228" i="20"/>
  <c r="AB228" i="20" s="1"/>
  <c r="T228" i="20"/>
  <c r="AD228" i="20" s="1"/>
  <c r="Y228" i="20" s="1"/>
  <c r="P230" i="20"/>
  <c r="R230" i="20"/>
  <c r="AB230" i="20" s="1"/>
  <c r="T230" i="20"/>
  <c r="AD230" i="20" s="1"/>
  <c r="Y230" i="20" s="1"/>
  <c r="P232" i="20"/>
  <c r="R232" i="20"/>
  <c r="AB232" i="20" s="1"/>
  <c r="T232" i="20"/>
  <c r="AD232" i="20" s="1"/>
  <c r="Y232" i="20" s="1"/>
  <c r="P234" i="20"/>
  <c r="R234" i="20"/>
  <c r="AB234" i="20" s="1"/>
  <c r="T234" i="20"/>
  <c r="AD234" i="20" s="1"/>
  <c r="Y234" i="20" s="1"/>
  <c r="P236" i="20"/>
  <c r="R236" i="20"/>
  <c r="AB236" i="20" s="1"/>
  <c r="T236" i="20"/>
  <c r="AD236" i="20" s="1"/>
  <c r="Y236" i="20" s="1"/>
  <c r="P238" i="20"/>
  <c r="R238" i="20"/>
  <c r="AB238" i="20" s="1"/>
  <c r="T238" i="20"/>
  <c r="AD238" i="20" s="1"/>
  <c r="Y238" i="20" s="1"/>
  <c r="P240" i="20"/>
  <c r="R240" i="20"/>
  <c r="AB240" i="20" s="1"/>
  <c r="T240" i="20"/>
  <c r="AD240" i="20" s="1"/>
  <c r="Y240" i="20" s="1"/>
  <c r="P242" i="20"/>
  <c r="R242" i="20"/>
  <c r="AB242" i="20" s="1"/>
  <c r="T242" i="20"/>
  <c r="AD242" i="20" s="1"/>
  <c r="Y242" i="20" s="1"/>
  <c r="P244" i="20"/>
  <c r="R244" i="20"/>
  <c r="AB244" i="20" s="1"/>
  <c r="T244" i="20"/>
  <c r="AD244" i="20" s="1"/>
  <c r="Y244" i="20" s="1"/>
  <c r="P246" i="20"/>
  <c r="R246" i="20"/>
  <c r="AB246" i="20" s="1"/>
  <c r="T246" i="20"/>
  <c r="AD246" i="20" s="1"/>
  <c r="Y246" i="20" s="1"/>
  <c r="P248" i="20"/>
  <c r="R248" i="20"/>
  <c r="AB248" i="20" s="1"/>
  <c r="T248" i="20"/>
  <c r="AD248" i="20" s="1"/>
  <c r="Y248" i="20" s="1"/>
  <c r="P250" i="20"/>
  <c r="R250" i="20"/>
  <c r="AB250" i="20" s="1"/>
  <c r="T250" i="20"/>
  <c r="AD250" i="20" s="1"/>
  <c r="Y250" i="20" s="1"/>
  <c r="P252" i="20"/>
  <c r="R252" i="20"/>
  <c r="AB252" i="20" s="1"/>
  <c r="T252" i="20"/>
  <c r="AD252" i="20" s="1"/>
  <c r="Y252" i="20" s="1"/>
  <c r="P254" i="20"/>
  <c r="R254" i="20"/>
  <c r="AB254" i="20" s="1"/>
  <c r="T254" i="20"/>
  <c r="AD254" i="20" s="1"/>
  <c r="Y254" i="20" s="1"/>
  <c r="P256" i="20"/>
  <c r="R256" i="20"/>
  <c r="AB256" i="20" s="1"/>
  <c r="T256" i="20"/>
  <c r="AD256" i="20" s="1"/>
  <c r="Y256" i="20" s="1"/>
  <c r="P258" i="20"/>
  <c r="R258" i="20"/>
  <c r="AB258" i="20" s="1"/>
  <c r="T258" i="20"/>
  <c r="AD258" i="20" s="1"/>
  <c r="Y258" i="20" s="1"/>
  <c r="P260" i="20"/>
  <c r="R260" i="20"/>
  <c r="AB260" i="20" s="1"/>
  <c r="T260" i="20"/>
  <c r="AD260" i="20" s="1"/>
  <c r="Y260" i="20" s="1"/>
  <c r="P262" i="20"/>
  <c r="R262" i="20"/>
  <c r="AB262" i="20" s="1"/>
  <c r="T262" i="20"/>
  <c r="AD262" i="20" s="1"/>
  <c r="Y262" i="20" s="1"/>
  <c r="P264" i="20"/>
  <c r="R264" i="20"/>
  <c r="AB264" i="20" s="1"/>
  <c r="T264" i="20"/>
  <c r="AD264" i="20" s="1"/>
  <c r="Y264" i="20" s="1"/>
  <c r="P266" i="20"/>
  <c r="R266" i="20"/>
  <c r="AB266" i="20" s="1"/>
  <c r="T266" i="20"/>
  <c r="AD266" i="20" s="1"/>
  <c r="Y266" i="20" s="1"/>
  <c r="P268" i="20"/>
  <c r="R268" i="20"/>
  <c r="AB268" i="20" s="1"/>
  <c r="T268" i="20"/>
  <c r="AD268" i="20" s="1"/>
  <c r="Y268" i="20" s="1"/>
  <c r="P270" i="20"/>
  <c r="R270" i="20"/>
  <c r="AB270" i="20" s="1"/>
  <c r="T270" i="20"/>
  <c r="AD270" i="20" s="1"/>
  <c r="Y270" i="20" s="1"/>
  <c r="P272" i="20"/>
  <c r="R272" i="20"/>
  <c r="AB272" i="20" s="1"/>
  <c r="T272" i="20"/>
  <c r="AD272" i="20" s="1"/>
  <c r="Y272" i="20" s="1"/>
  <c r="P274" i="20"/>
  <c r="R274" i="20"/>
  <c r="AB274" i="20" s="1"/>
  <c r="T274" i="20"/>
  <c r="AD274" i="20" s="1"/>
  <c r="Y274" i="20" s="1"/>
  <c r="P276" i="20"/>
  <c r="R276" i="20"/>
  <c r="AB276" i="20" s="1"/>
  <c r="T276" i="20"/>
  <c r="AD276" i="20" s="1"/>
  <c r="Y276" i="20" s="1"/>
  <c r="P278" i="20"/>
  <c r="R278" i="20"/>
  <c r="AB278" i="20" s="1"/>
  <c r="T278" i="20"/>
  <c r="AD278" i="20" s="1"/>
  <c r="Y278" i="20" s="1"/>
  <c r="P280" i="20"/>
  <c r="R280" i="20"/>
  <c r="AB280" i="20" s="1"/>
  <c r="T280" i="20"/>
  <c r="AD280" i="20" s="1"/>
  <c r="Y280" i="20" s="1"/>
  <c r="P282" i="20"/>
  <c r="R282" i="20"/>
  <c r="AB282" i="20" s="1"/>
  <c r="T282" i="20"/>
  <c r="AD282" i="20" s="1"/>
  <c r="Y282" i="20" s="1"/>
  <c r="P284" i="20"/>
  <c r="R284" i="20"/>
  <c r="AB284" i="20" s="1"/>
  <c r="T284" i="20"/>
  <c r="AD284" i="20" s="1"/>
  <c r="Y284" i="20" s="1"/>
  <c r="P286" i="20"/>
  <c r="R286" i="20"/>
  <c r="AB286" i="20" s="1"/>
  <c r="T286" i="20"/>
  <c r="AD286" i="20" s="1"/>
  <c r="Y286" i="20" s="1"/>
  <c r="P288" i="20"/>
  <c r="R288" i="20"/>
  <c r="AB288" i="20" s="1"/>
  <c r="T288" i="20"/>
  <c r="AD288" i="20" s="1"/>
  <c r="Y288" i="20" s="1"/>
  <c r="P290" i="20"/>
  <c r="R290" i="20"/>
  <c r="AB290" i="20" s="1"/>
  <c r="T290" i="20"/>
  <c r="AD290" i="20" s="1"/>
  <c r="Y290" i="20" s="1"/>
  <c r="P292" i="20"/>
  <c r="R292" i="20"/>
  <c r="AB292" i="20" s="1"/>
  <c r="T292" i="20"/>
  <c r="AD292" i="20" s="1"/>
  <c r="Y292" i="20" s="1"/>
  <c r="P294" i="20"/>
  <c r="R294" i="20"/>
  <c r="AB294" i="20" s="1"/>
  <c r="T294" i="20"/>
  <c r="AD294" i="20" s="1"/>
  <c r="Y294" i="20" s="1"/>
  <c r="P296" i="20"/>
  <c r="R296" i="20"/>
  <c r="AB296" i="20" s="1"/>
  <c r="T296" i="20"/>
  <c r="AD296" i="20" s="1"/>
  <c r="Y296" i="20" s="1"/>
  <c r="P298" i="20"/>
  <c r="R298" i="20"/>
  <c r="AB298" i="20" s="1"/>
  <c r="T298" i="20"/>
  <c r="AD298" i="20" s="1"/>
  <c r="Y298" i="20" s="1"/>
  <c r="P300" i="20"/>
  <c r="R300" i="20"/>
  <c r="AB300" i="20" s="1"/>
  <c r="T300" i="20"/>
  <c r="AD300" i="20" s="1"/>
  <c r="Y300" i="20" s="1"/>
  <c r="P302" i="20"/>
  <c r="R302" i="20"/>
  <c r="AB302" i="20" s="1"/>
  <c r="T302" i="20"/>
  <c r="AD302" i="20" s="1"/>
  <c r="Y302" i="20" s="1"/>
  <c r="P304" i="20"/>
  <c r="R304" i="20"/>
  <c r="AB304" i="20" s="1"/>
  <c r="T304" i="20"/>
  <c r="AD304" i="20" s="1"/>
  <c r="Y304" i="20" s="1"/>
  <c r="X304" i="20" l="1"/>
  <c r="X300" i="20"/>
  <c r="X296" i="20"/>
  <c r="X292" i="20"/>
  <c r="X288" i="20"/>
  <c r="X284" i="20"/>
  <c r="X280" i="20"/>
  <c r="X276" i="20"/>
  <c r="X272" i="20"/>
  <c r="X268" i="20"/>
  <c r="X264" i="20"/>
  <c r="X260" i="20"/>
  <c r="X256" i="20"/>
  <c r="X252" i="20"/>
  <c r="X248" i="20"/>
  <c r="X244" i="20"/>
  <c r="X302" i="20"/>
  <c r="X298" i="20"/>
  <c r="X294" i="20"/>
  <c r="X290" i="20"/>
  <c r="X286" i="20"/>
  <c r="X282" i="20"/>
  <c r="X278" i="20"/>
  <c r="X274" i="20"/>
  <c r="X270" i="20"/>
  <c r="X266" i="20"/>
  <c r="X293" i="20"/>
  <c r="X277" i="20"/>
  <c r="W277" i="20" s="1"/>
  <c r="X303" i="20"/>
  <c r="X271" i="20"/>
  <c r="X283" i="20"/>
  <c r="W283" i="20" s="1"/>
  <c r="X297" i="20"/>
  <c r="X281" i="20"/>
  <c r="W281" i="20" s="1"/>
  <c r="X265" i="20"/>
  <c r="W265" i="20" s="1"/>
  <c r="X295" i="20"/>
  <c r="X263" i="20"/>
  <c r="W263" i="20" s="1"/>
  <c r="X275" i="20"/>
  <c r="X301" i="20"/>
  <c r="W301" i="20" s="1"/>
  <c r="X285" i="20"/>
  <c r="X269" i="20"/>
  <c r="W269" i="20" s="1"/>
  <c r="X287" i="20"/>
  <c r="W287" i="20" s="1"/>
  <c r="X299" i="20"/>
  <c r="X267" i="20"/>
  <c r="W267" i="20" s="1"/>
  <c r="X289" i="20"/>
  <c r="X273" i="20"/>
  <c r="X279" i="20"/>
  <c r="W279" i="20" s="1"/>
  <c r="X291" i="20"/>
  <c r="X254" i="20"/>
  <c r="X242" i="20"/>
  <c r="X253" i="20"/>
  <c r="W253" i="20" s="1"/>
  <c r="X262" i="20"/>
  <c r="X258" i="20"/>
  <c r="X250" i="20"/>
  <c r="X246" i="20"/>
  <c r="X261" i="20"/>
  <c r="X245" i="20"/>
  <c r="W245" i="20" s="1"/>
  <c r="X255" i="20"/>
  <c r="W255" i="20" s="1"/>
  <c r="X251" i="20"/>
  <c r="W251" i="20" s="1"/>
  <c r="X257" i="20"/>
  <c r="W257" i="20" s="1"/>
  <c r="X249" i="20"/>
  <c r="X247" i="20"/>
  <c r="W247" i="20" s="1"/>
  <c r="X259" i="20"/>
  <c r="W259" i="20" s="1"/>
  <c r="X243" i="20"/>
  <c r="W243" i="20" s="1"/>
  <c r="Y62" i="20"/>
  <c r="X62" i="20" s="1"/>
  <c r="X240" i="20"/>
  <c r="X238" i="20"/>
  <c r="X236" i="20"/>
  <c r="X234" i="20"/>
  <c r="X232" i="20"/>
  <c r="X230" i="20"/>
  <c r="X228" i="20"/>
  <c r="X226" i="20"/>
  <c r="X224" i="20"/>
  <c r="X222" i="20"/>
  <c r="X220" i="20"/>
  <c r="X218" i="20"/>
  <c r="X216" i="20"/>
  <c r="W216" i="20" s="1"/>
  <c r="X214" i="20"/>
  <c r="W214" i="20" s="1"/>
  <c r="X212" i="20"/>
  <c r="W212" i="20" s="1"/>
  <c r="X210" i="20"/>
  <c r="W210" i="20" s="1"/>
  <c r="X208" i="20"/>
  <c r="W208" i="20" s="1"/>
  <c r="X206" i="20"/>
  <c r="W206" i="20" s="1"/>
  <c r="X204" i="20"/>
  <c r="W204" i="20" s="1"/>
  <c r="X200" i="20"/>
  <c r="X196" i="20"/>
  <c r="X192" i="20"/>
  <c r="X188" i="20"/>
  <c r="X184" i="20"/>
  <c r="Y177" i="20"/>
  <c r="X177" i="20" s="1"/>
  <c r="W177" i="20" s="1"/>
  <c r="X136" i="20"/>
  <c r="X132" i="20"/>
  <c r="X128" i="20"/>
  <c r="X124" i="20"/>
  <c r="X120" i="20"/>
  <c r="X116" i="20"/>
  <c r="X237" i="20"/>
  <c r="W237" i="20" s="1"/>
  <c r="X229" i="20"/>
  <c r="W229" i="20" s="1"/>
  <c r="X221" i="20"/>
  <c r="W221" i="20" s="1"/>
  <c r="X213" i="20"/>
  <c r="W213" i="20" s="1"/>
  <c r="X205" i="20"/>
  <c r="W205" i="20" s="1"/>
  <c r="X239" i="20"/>
  <c r="X223" i="20"/>
  <c r="W223" i="20" s="1"/>
  <c r="X207" i="20"/>
  <c r="W207" i="20" s="1"/>
  <c r="X235" i="20"/>
  <c r="X219" i="20"/>
  <c r="W219" i="20" s="1"/>
  <c r="X203" i="20"/>
  <c r="Y180" i="20"/>
  <c r="X180" i="20" s="1"/>
  <c r="Y176" i="20"/>
  <c r="X176" i="20" s="1"/>
  <c r="X241" i="20"/>
  <c r="X233" i="20"/>
  <c r="W233" i="20" s="1"/>
  <c r="X225" i="20"/>
  <c r="X217" i="20"/>
  <c r="W217" i="20" s="1"/>
  <c r="X209" i="20"/>
  <c r="X231" i="20"/>
  <c r="W231" i="20" s="1"/>
  <c r="X215" i="20"/>
  <c r="W215" i="20" s="1"/>
  <c r="X227" i="20"/>
  <c r="W227" i="20" s="1"/>
  <c r="X211" i="20"/>
  <c r="W211" i="20" s="1"/>
  <c r="X202" i="20"/>
  <c r="X198" i="20"/>
  <c r="X194" i="20"/>
  <c r="X190" i="20"/>
  <c r="X186" i="20"/>
  <c r="X138" i="20"/>
  <c r="X134" i="20"/>
  <c r="X130" i="20"/>
  <c r="X126" i="20"/>
  <c r="X122" i="20"/>
  <c r="X118" i="20"/>
  <c r="X114" i="20"/>
  <c r="AE53" i="20"/>
  <c r="Y53" i="20" s="1"/>
  <c r="X53" i="20" s="1"/>
  <c r="X197" i="20"/>
  <c r="W197" i="20" s="1"/>
  <c r="X189" i="20"/>
  <c r="W189" i="20" s="1"/>
  <c r="X133" i="20"/>
  <c r="X125" i="20"/>
  <c r="W125" i="20" s="1"/>
  <c r="X117" i="20"/>
  <c r="W117" i="20" s="1"/>
  <c r="X191" i="20"/>
  <c r="X127" i="20"/>
  <c r="W127" i="20" s="1"/>
  <c r="X187" i="20"/>
  <c r="W187" i="20" s="1"/>
  <c r="X123" i="20"/>
  <c r="W123" i="20" s="1"/>
  <c r="AD172" i="20"/>
  <c r="AD168" i="20"/>
  <c r="AD140" i="20"/>
  <c r="AD104" i="20"/>
  <c r="AD100" i="20"/>
  <c r="Y100" i="20" s="1"/>
  <c r="AB147" i="20"/>
  <c r="AC147" i="20" s="1"/>
  <c r="AB81" i="20"/>
  <c r="X201" i="20"/>
  <c r="W201" i="20" s="1"/>
  <c r="X193" i="20"/>
  <c r="X185" i="20"/>
  <c r="W185" i="20" s="1"/>
  <c r="X137" i="20"/>
  <c r="W137" i="20" s="1"/>
  <c r="X129" i="20"/>
  <c r="W129" i="20" s="1"/>
  <c r="X121" i="20"/>
  <c r="W121" i="20" s="1"/>
  <c r="X199" i="20"/>
  <c r="W199" i="20" s="1"/>
  <c r="X183" i="20"/>
  <c r="X135" i="20"/>
  <c r="X119" i="20"/>
  <c r="X195" i="20"/>
  <c r="W195" i="20" s="1"/>
  <c r="X131" i="20"/>
  <c r="W131" i="20" s="1"/>
  <c r="X115" i="20"/>
  <c r="AE182" i="20"/>
  <c r="AF182" i="20" s="1"/>
  <c r="AE180" i="20"/>
  <c r="AF180" i="20" s="1"/>
  <c r="AE178" i="20"/>
  <c r="AF178" i="20" s="1"/>
  <c r="AE176" i="20"/>
  <c r="AF176" i="20" s="1"/>
  <c r="AE174" i="20"/>
  <c r="AF174" i="20" s="1"/>
  <c r="AE172" i="20"/>
  <c r="AF172" i="20" s="1"/>
  <c r="AE170" i="20"/>
  <c r="AF170" i="20" s="1"/>
  <c r="AE168" i="20"/>
  <c r="AF168" i="20" s="1"/>
  <c r="AE166" i="20"/>
  <c r="AF166" i="20" s="1"/>
  <c r="AE148" i="20"/>
  <c r="AF148" i="20" s="1"/>
  <c r="AA146" i="20"/>
  <c r="AB146" i="20" s="1"/>
  <c r="AC146" i="20" s="1"/>
  <c r="AA144" i="20"/>
  <c r="AA142" i="20"/>
  <c r="AB142" i="20" s="1"/>
  <c r="AC142" i="20" s="1"/>
  <c r="AE140" i="20"/>
  <c r="AF140" i="20" s="1"/>
  <c r="AA140" i="20"/>
  <c r="AA145" i="20"/>
  <c r="AB145" i="20" s="1"/>
  <c r="AC145" i="20" s="1"/>
  <c r="AA141" i="20"/>
  <c r="AB141" i="20" s="1"/>
  <c r="AC141" i="20" s="1"/>
  <c r="AE179" i="20"/>
  <c r="AF179" i="20" s="1"/>
  <c r="AE171" i="20"/>
  <c r="AF171" i="20" s="1"/>
  <c r="AC161" i="20"/>
  <c r="AC153" i="20"/>
  <c r="AA143" i="20"/>
  <c r="AB143" i="20" s="1"/>
  <c r="AC143" i="20" s="1"/>
  <c r="AC151" i="20"/>
  <c r="AC163" i="20"/>
  <c r="AB144" i="20"/>
  <c r="AC144" i="20" s="1"/>
  <c r="AB140" i="20"/>
  <c r="AC164" i="20"/>
  <c r="AC162" i="20"/>
  <c r="AD161" i="20"/>
  <c r="AC160" i="20"/>
  <c r="AC158" i="20"/>
  <c r="AC156" i="20"/>
  <c r="AC154" i="20"/>
  <c r="AD153" i="20"/>
  <c r="AC152" i="20"/>
  <c r="AD151" i="20"/>
  <c r="AC150" i="20"/>
  <c r="AC148" i="20"/>
  <c r="AE181" i="20"/>
  <c r="AF181" i="20" s="1"/>
  <c r="AE177" i="20"/>
  <c r="AF177" i="20" s="1"/>
  <c r="AE173" i="20"/>
  <c r="Y173" i="20" s="1"/>
  <c r="X173" i="20" s="1"/>
  <c r="W173" i="20" s="1"/>
  <c r="AE169" i="20"/>
  <c r="AF169" i="20" s="1"/>
  <c r="AE175" i="20"/>
  <c r="AF175" i="20" s="1"/>
  <c r="AE167" i="20"/>
  <c r="AF167" i="20" s="1"/>
  <c r="AC165" i="20"/>
  <c r="AC157" i="20"/>
  <c r="AE151" i="20"/>
  <c r="AF151" i="20" s="1"/>
  <c r="AC149" i="20"/>
  <c r="AA139" i="20"/>
  <c r="AB139" i="20" s="1"/>
  <c r="AC139" i="20" s="1"/>
  <c r="AC159" i="20"/>
  <c r="AC155" i="20"/>
  <c r="AE112" i="20"/>
  <c r="AF112" i="20" s="1"/>
  <c r="AE110" i="20"/>
  <c r="AF110" i="20" s="1"/>
  <c r="AE108" i="20"/>
  <c r="AF108" i="20" s="1"/>
  <c r="AE106" i="20"/>
  <c r="AF106" i="20" s="1"/>
  <c r="AE104" i="20"/>
  <c r="AE102" i="20"/>
  <c r="AF102" i="20" s="1"/>
  <c r="AE100" i="20"/>
  <c r="AF100" i="20" s="1"/>
  <c r="AE98" i="20"/>
  <c r="AF98" i="20" s="1"/>
  <c r="AA76" i="20"/>
  <c r="AB76" i="20" s="1"/>
  <c r="AC76" i="20" s="1"/>
  <c r="AD76" i="20" s="1"/>
  <c r="AA74" i="20"/>
  <c r="AB74" i="20" s="1"/>
  <c r="AC74" i="20" s="1"/>
  <c r="AD74" i="20" s="1"/>
  <c r="AA72" i="20"/>
  <c r="AB72" i="20" s="1"/>
  <c r="AC72" i="20" s="1"/>
  <c r="AD72" i="20" s="1"/>
  <c r="AA70" i="20"/>
  <c r="AB70" i="20" s="1"/>
  <c r="AC70" i="20" s="1"/>
  <c r="AD70" i="20" s="1"/>
  <c r="Y70" i="20" s="1"/>
  <c r="AE107" i="20"/>
  <c r="AF107" i="20" s="1"/>
  <c r="AE99" i="20"/>
  <c r="AF99" i="20" s="1"/>
  <c r="AC89" i="20"/>
  <c r="AA75" i="20"/>
  <c r="AB75" i="20" s="1"/>
  <c r="AC75" i="20" s="1"/>
  <c r="AD75" i="20" s="1"/>
  <c r="AA71" i="20"/>
  <c r="AB71" i="20" s="1"/>
  <c r="AC81" i="20"/>
  <c r="AD81" i="20" s="1"/>
  <c r="AA73" i="20"/>
  <c r="AB73" i="20" s="1"/>
  <c r="AC73" i="20" s="1"/>
  <c r="AD73" i="20" s="1"/>
  <c r="AC87" i="20"/>
  <c r="AD87" i="20" s="1"/>
  <c r="AC83" i="20"/>
  <c r="AC96" i="20"/>
  <c r="AC94" i="20"/>
  <c r="AC92" i="20"/>
  <c r="AC90" i="20"/>
  <c r="AD90" i="20" s="1"/>
  <c r="AD89" i="20"/>
  <c r="AC88" i="20"/>
  <c r="AD88" i="20" s="1"/>
  <c r="AC86" i="20"/>
  <c r="AD86" i="20" s="1"/>
  <c r="Y86" i="20" s="1"/>
  <c r="AC84" i="20"/>
  <c r="AD84" i="20" s="1"/>
  <c r="AD83" i="20"/>
  <c r="AC82" i="20"/>
  <c r="AD82" i="20" s="1"/>
  <c r="AC80" i="20"/>
  <c r="AD80" i="20" s="1"/>
  <c r="AC78" i="20"/>
  <c r="AD78" i="20" s="1"/>
  <c r="AE113" i="20"/>
  <c r="AF113" i="20" s="1"/>
  <c r="AE109" i="20"/>
  <c r="AF109" i="20" s="1"/>
  <c r="AE105" i="20"/>
  <c r="AF105" i="20" s="1"/>
  <c r="AE101" i="20"/>
  <c r="AF101" i="20" s="1"/>
  <c r="AE97" i="20"/>
  <c r="AF97" i="20" s="1"/>
  <c r="AE111" i="20"/>
  <c r="AF111" i="20" s="1"/>
  <c r="AE103" i="20"/>
  <c r="AF103" i="20" s="1"/>
  <c r="AC93" i="20"/>
  <c r="AE79" i="20"/>
  <c r="AF79" i="20" s="1"/>
  <c r="AE71" i="20"/>
  <c r="AF71" i="20" s="1"/>
  <c r="AC85" i="20"/>
  <c r="AD85" i="20" s="1"/>
  <c r="AA77" i="20"/>
  <c r="AB77" i="20" s="1"/>
  <c r="AC77" i="20" s="1"/>
  <c r="AD77" i="20" s="1"/>
  <c r="AC95" i="20"/>
  <c r="AC91" i="20"/>
  <c r="AD91" i="20" s="1"/>
  <c r="AC79" i="20"/>
  <c r="AC68" i="20"/>
  <c r="AD68" i="20" s="1"/>
  <c r="AC64" i="20"/>
  <c r="AC60" i="20"/>
  <c r="AD60" i="20" s="1"/>
  <c r="AC40" i="20"/>
  <c r="AB24" i="20"/>
  <c r="AC24" i="20" s="1"/>
  <c r="AD24" i="20" s="1"/>
  <c r="AA34" i="20"/>
  <c r="AA26" i="20"/>
  <c r="AD65" i="20"/>
  <c r="AD64" i="20"/>
  <c r="AB54" i="20"/>
  <c r="AC54" i="20" s="1"/>
  <c r="AD54" i="20" s="1"/>
  <c r="Y54" i="20" s="1"/>
  <c r="AD44" i="20"/>
  <c r="AD40" i="20"/>
  <c r="AE66" i="20"/>
  <c r="AF66" i="20" s="1"/>
  <c r="AE64" i="20"/>
  <c r="AB59" i="20"/>
  <c r="AC59" i="20" s="1"/>
  <c r="AD59" i="20" s="1"/>
  <c r="AA58" i="20"/>
  <c r="AB58" i="20" s="1"/>
  <c r="AC58" i="20" s="1"/>
  <c r="AD58" i="20" s="1"/>
  <c r="AA56" i="20"/>
  <c r="AB56" i="20" s="1"/>
  <c r="AC56" i="20" s="1"/>
  <c r="AD56" i="20" s="1"/>
  <c r="AA54" i="20"/>
  <c r="AB53" i="20"/>
  <c r="AE52" i="20"/>
  <c r="AF52" i="20" s="1"/>
  <c r="AA52" i="20"/>
  <c r="AB52" i="20" s="1"/>
  <c r="AC52" i="20" s="1"/>
  <c r="AA50" i="20"/>
  <c r="AB50" i="20" s="1"/>
  <c r="AC50" i="20" s="1"/>
  <c r="AD50" i="20" s="1"/>
  <c r="AB49" i="20"/>
  <c r="AA48" i="20"/>
  <c r="AB48" i="20" s="1"/>
  <c r="AC48" i="20" s="1"/>
  <c r="AD48" i="20" s="1"/>
  <c r="AE46" i="20"/>
  <c r="AF46" i="20" s="1"/>
  <c r="AA46" i="20"/>
  <c r="AB46" i="20" s="1"/>
  <c r="AC46" i="20" s="1"/>
  <c r="AE44" i="20"/>
  <c r="AF44" i="20" s="1"/>
  <c r="AA44" i="20"/>
  <c r="AB44" i="20" s="1"/>
  <c r="AB43" i="20"/>
  <c r="AA42" i="20"/>
  <c r="AB42" i="20" s="1"/>
  <c r="AC42" i="20" s="1"/>
  <c r="AD42" i="20" s="1"/>
  <c r="AA38" i="20"/>
  <c r="AB38" i="20" s="1"/>
  <c r="AC38" i="20" s="1"/>
  <c r="AD38" i="20" s="1"/>
  <c r="AA36" i="20"/>
  <c r="AB36" i="20"/>
  <c r="AC36" i="20" s="1"/>
  <c r="AD36" i="20" s="1"/>
  <c r="AB34" i="20"/>
  <c r="AC34" i="20" s="1"/>
  <c r="AD34" i="20" s="1"/>
  <c r="AB30" i="20"/>
  <c r="AC30" i="20" s="1"/>
  <c r="AD30" i="20" s="1"/>
  <c r="AB26" i="20"/>
  <c r="AD35" i="20"/>
  <c r="AB33" i="20"/>
  <c r="AC33" i="20" s="1"/>
  <c r="AD33" i="20" s="1"/>
  <c r="AA32" i="20"/>
  <c r="AB32" i="20" s="1"/>
  <c r="AC32" i="20" s="1"/>
  <c r="AD32" i="20" s="1"/>
  <c r="AD31" i="20"/>
  <c r="AB29" i="20"/>
  <c r="AC29" i="20" s="1"/>
  <c r="AD29" i="20" s="1"/>
  <c r="AA28" i="20"/>
  <c r="AB28" i="20" s="1"/>
  <c r="AC28" i="20" s="1"/>
  <c r="AD28" i="20" s="1"/>
  <c r="AD27" i="20"/>
  <c r="AC26" i="20"/>
  <c r="AD26" i="20" s="1"/>
  <c r="AB25" i="20"/>
  <c r="AC25" i="20" s="1"/>
  <c r="AD25" i="20" s="1"/>
  <c r="AA22" i="20"/>
  <c r="AB22" i="20" s="1"/>
  <c r="AC22" i="20" s="1"/>
  <c r="AD22" i="20" s="1"/>
  <c r="AB19" i="20"/>
  <c r="AC19" i="20" s="1"/>
  <c r="AD19" i="20" s="1"/>
  <c r="AA18" i="20"/>
  <c r="AB18" i="20" s="1"/>
  <c r="AC18" i="20" s="1"/>
  <c r="AD18" i="20" s="1"/>
  <c r="AE63" i="20"/>
  <c r="AF63" i="20" s="1"/>
  <c r="AC69" i="20"/>
  <c r="AD69" i="20" s="1"/>
  <c r="AA45" i="20"/>
  <c r="AA49" i="20"/>
  <c r="AC39" i="20"/>
  <c r="AD39" i="20" s="1"/>
  <c r="AC67" i="20"/>
  <c r="AD67" i="20" s="1"/>
  <c r="AA15" i="20"/>
  <c r="AB15" i="20" s="1"/>
  <c r="AC15" i="20" s="1"/>
  <c r="AD15" i="20" s="1"/>
  <c r="AC14" i="20"/>
  <c r="AD14" i="20" s="1"/>
  <c r="AA9" i="20"/>
  <c r="AB9" i="20" s="1"/>
  <c r="AC9" i="20" s="1"/>
  <c r="AD9" i="20" s="1"/>
  <c r="AA10" i="20"/>
  <c r="AB10" i="20" s="1"/>
  <c r="AC10" i="20" s="1"/>
  <c r="AD10" i="20" s="1"/>
  <c r="AA24" i="20"/>
  <c r="AD23" i="20"/>
  <c r="AB21" i="20"/>
  <c r="AC21" i="20" s="1"/>
  <c r="AD21" i="20" s="1"/>
  <c r="AA20" i="20"/>
  <c r="AB20" i="20" s="1"/>
  <c r="AC20" i="20" s="1"/>
  <c r="AD20" i="20" s="1"/>
  <c r="AA59" i="20"/>
  <c r="AA55" i="20"/>
  <c r="AB55" i="20" s="1"/>
  <c r="AC55" i="20" s="1"/>
  <c r="AD55" i="20" s="1"/>
  <c r="AA51" i="20"/>
  <c r="AB51" i="20" s="1"/>
  <c r="AC51" i="20" s="1"/>
  <c r="AD51" i="20" s="1"/>
  <c r="AA47" i="20"/>
  <c r="AB47" i="20" s="1"/>
  <c r="AC47" i="20" s="1"/>
  <c r="AD47" i="20" s="1"/>
  <c r="AA43" i="20"/>
  <c r="AA39" i="20"/>
  <c r="AC61" i="20"/>
  <c r="AD61" i="20" s="1"/>
  <c r="AA53" i="20"/>
  <c r="AF53" i="20"/>
  <c r="AC45" i="20"/>
  <c r="AD45" i="20" s="1"/>
  <c r="AA37" i="20"/>
  <c r="AB37" i="20" s="1"/>
  <c r="AC37" i="20" s="1"/>
  <c r="AC65" i="20"/>
  <c r="AA57" i="20"/>
  <c r="AB57" i="20" s="1"/>
  <c r="AC57" i="20" s="1"/>
  <c r="AD57" i="20" s="1"/>
  <c r="AC49" i="20"/>
  <c r="AD49" i="20" s="1"/>
  <c r="AA41" i="20"/>
  <c r="AB41" i="20" s="1"/>
  <c r="AC41" i="20" s="1"/>
  <c r="AD41" i="20" s="1"/>
  <c r="AC43" i="20"/>
  <c r="AD43" i="20" s="1"/>
  <c r="AC63" i="20"/>
  <c r="AA11" i="20"/>
  <c r="AB11" i="20" s="1"/>
  <c r="AC11" i="20" s="1"/>
  <c r="AD11" i="20" s="1"/>
  <c r="AA8" i="20"/>
  <c r="AB8" i="20" s="1"/>
  <c r="AC8" i="20" s="1"/>
  <c r="AD8" i="20" s="1"/>
  <c r="AA12" i="20"/>
  <c r="AB12" i="20" s="1"/>
  <c r="AC12" i="20" s="1"/>
  <c r="AD12" i="20" s="1"/>
  <c r="AA7" i="20"/>
  <c r="AB7" i="20" s="1"/>
  <c r="AC7" i="20" s="1"/>
  <c r="AD7" i="20" s="1"/>
  <c r="W218" i="20"/>
  <c r="W119" i="20"/>
  <c r="W115" i="20"/>
  <c r="W297" i="20"/>
  <c r="W293" i="20"/>
  <c r="W289" i="20"/>
  <c r="W285" i="20"/>
  <c r="W273" i="20"/>
  <c r="W261" i="20"/>
  <c r="W241" i="20"/>
  <c r="W225" i="20"/>
  <c r="W209" i="20"/>
  <c r="W133" i="20"/>
  <c r="W299" i="20"/>
  <c r="W291" i="20"/>
  <c r="W275" i="20"/>
  <c r="W235" i="20"/>
  <c r="W295" i="20"/>
  <c r="W271" i="20"/>
  <c r="W191" i="20"/>
  <c r="AA6" i="20"/>
  <c r="AB6" i="20" s="1"/>
  <c r="AC6" i="20" s="1"/>
  <c r="AB17" i="20"/>
  <c r="AC17" i="20" s="1"/>
  <c r="AD17" i="20" s="1"/>
  <c r="AA16" i="20"/>
  <c r="AB16" i="20" s="1"/>
  <c r="AC16" i="20" s="1"/>
  <c r="AD16" i="20" s="1"/>
  <c r="Y71" i="20" l="1"/>
  <c r="X71" i="20" s="1"/>
  <c r="Y109" i="20"/>
  <c r="X109" i="20" s="1"/>
  <c r="W109" i="20" s="1"/>
  <c r="Y113" i="20"/>
  <c r="X113" i="20" s="1"/>
  <c r="W113" i="20" s="1"/>
  <c r="Y181" i="20"/>
  <c r="X181" i="20" s="1"/>
  <c r="W181" i="20" s="1"/>
  <c r="Y106" i="20"/>
  <c r="X106" i="20" s="1"/>
  <c r="Y178" i="20"/>
  <c r="X178" i="20" s="1"/>
  <c r="Y148" i="20"/>
  <c r="X148" i="20" s="1"/>
  <c r="W148" i="20" s="1"/>
  <c r="Y79" i="20"/>
  <c r="X79" i="20" s="1"/>
  <c r="W79" i="20" s="1"/>
  <c r="Y101" i="20"/>
  <c r="Y167" i="20"/>
  <c r="X167" i="20" s="1"/>
  <c r="W167" i="20" s="1"/>
  <c r="Y166" i="20"/>
  <c r="X166" i="20" s="1"/>
  <c r="Y103" i="20"/>
  <c r="X103" i="20" s="1"/>
  <c r="W103" i="20" s="1"/>
  <c r="Y102" i="20"/>
  <c r="X102" i="20" s="1"/>
  <c r="Y44" i="20"/>
  <c r="X44" i="20" s="1"/>
  <c r="Y64" i="20"/>
  <c r="Y151" i="20"/>
  <c r="X151" i="20" s="1"/>
  <c r="W151" i="20" s="1"/>
  <c r="Y108" i="20"/>
  <c r="X108" i="20" s="1"/>
  <c r="Y112" i="20"/>
  <c r="X112" i="20" s="1"/>
  <c r="Y107" i="20"/>
  <c r="X107" i="20" s="1"/>
  <c r="W107" i="20" s="1"/>
  <c r="Y111" i="20"/>
  <c r="X111" i="20" s="1"/>
  <c r="W111" i="20" s="1"/>
  <c r="Y175" i="20"/>
  <c r="X175" i="20" s="1"/>
  <c r="Y179" i="20"/>
  <c r="X179" i="20" s="1"/>
  <c r="W179" i="20" s="1"/>
  <c r="Y46" i="20"/>
  <c r="X46" i="20" s="1"/>
  <c r="W46" i="20" s="1"/>
  <c r="Y66" i="20"/>
  <c r="X66" i="20" s="1"/>
  <c r="Y110" i="20"/>
  <c r="X110" i="20" s="1"/>
  <c r="Y182" i="20"/>
  <c r="X182" i="20" s="1"/>
  <c r="Y52" i="20"/>
  <c r="X52" i="20" s="1"/>
  <c r="W52" i="20" s="1"/>
  <c r="Y63" i="20"/>
  <c r="X63" i="20" s="1"/>
  <c r="W63" i="20" s="1"/>
  <c r="Y99" i="20"/>
  <c r="Y105" i="20"/>
  <c r="X105" i="20" s="1"/>
  <c r="W105" i="20" s="1"/>
  <c r="Y169" i="20"/>
  <c r="X169" i="20" s="1"/>
  <c r="Y98" i="20"/>
  <c r="Y170" i="20"/>
  <c r="X170" i="20" s="1"/>
  <c r="Y97" i="20"/>
  <c r="X97" i="20" s="1"/>
  <c r="Y171" i="20"/>
  <c r="X171" i="20" s="1"/>
  <c r="Y174" i="20"/>
  <c r="X174" i="20" s="1"/>
  <c r="Y81" i="20"/>
  <c r="X81" i="20" s="1"/>
  <c r="W81" i="20" s="1"/>
  <c r="Y140" i="20"/>
  <c r="X140" i="20" s="1"/>
  <c r="W140" i="20" s="1"/>
  <c r="Y172" i="20"/>
  <c r="X172" i="20" s="1"/>
  <c r="W172" i="20" s="1"/>
  <c r="Y104" i="20"/>
  <c r="X104" i="20" s="1"/>
  <c r="W104" i="20" s="1"/>
  <c r="Y168" i="20"/>
  <c r="X168" i="20" s="1"/>
  <c r="W168" i="20" s="1"/>
  <c r="D31" i="29"/>
  <c r="AD147" i="20"/>
  <c r="AD6" i="20"/>
  <c r="AE11" i="20"/>
  <c r="AF11" i="20" s="1"/>
  <c r="AE20" i="20"/>
  <c r="Y20" i="20" s="1"/>
  <c r="X20" i="20" s="1"/>
  <c r="AE23" i="20"/>
  <c r="AF23" i="20" s="1"/>
  <c r="AE10" i="20"/>
  <c r="AF10" i="20" s="1"/>
  <c r="AE14" i="20"/>
  <c r="AF14" i="20" s="1"/>
  <c r="AE26" i="20"/>
  <c r="AF26" i="20" s="1"/>
  <c r="AE28" i="20"/>
  <c r="AF28" i="20" s="1"/>
  <c r="AE31" i="20"/>
  <c r="AF31" i="20" s="1"/>
  <c r="AE34" i="20"/>
  <c r="AF34" i="20" s="1"/>
  <c r="AE42" i="20"/>
  <c r="AF42" i="20" s="1"/>
  <c r="AE50" i="20"/>
  <c r="AF50" i="20" s="1"/>
  <c r="AE58" i="20"/>
  <c r="AF58" i="20" s="1"/>
  <c r="AE40" i="20"/>
  <c r="AF40" i="20" s="1"/>
  <c r="W53" i="20"/>
  <c r="X54" i="20"/>
  <c r="AE65" i="20"/>
  <c r="AF65" i="20" s="1"/>
  <c r="AD95" i="20"/>
  <c r="AD93" i="20"/>
  <c r="X86" i="20"/>
  <c r="AD92" i="20"/>
  <c r="AD96" i="20"/>
  <c r="AD159" i="20"/>
  <c r="AD149" i="20"/>
  <c r="AD157" i="20"/>
  <c r="AD150" i="20"/>
  <c r="AD152" i="20"/>
  <c r="AD154" i="20"/>
  <c r="AD158" i="20"/>
  <c r="AE161" i="20"/>
  <c r="AF161" i="20" s="1"/>
  <c r="AD164" i="20"/>
  <c r="AD144" i="20"/>
  <c r="AD163" i="20"/>
  <c r="AD143" i="20"/>
  <c r="AD145" i="20"/>
  <c r="X100" i="20"/>
  <c r="W100" i="20" s="1"/>
  <c r="AE7" i="20"/>
  <c r="AF7" i="20" s="1"/>
  <c r="AE8" i="20"/>
  <c r="AF8" i="20" s="1"/>
  <c r="AE21" i="20"/>
  <c r="AF21" i="20" s="1"/>
  <c r="AE9" i="20"/>
  <c r="AF9" i="20" s="1"/>
  <c r="AE27" i="20"/>
  <c r="AF27" i="20" s="1"/>
  <c r="AE35" i="20"/>
  <c r="AF35" i="20" s="1"/>
  <c r="AE36" i="20"/>
  <c r="AF36" i="20" s="1"/>
  <c r="X64" i="20"/>
  <c r="AE83" i="20"/>
  <c r="AF83" i="20" s="1"/>
  <c r="AE89" i="20"/>
  <c r="AF89" i="20" s="1"/>
  <c r="AD94" i="20"/>
  <c r="X70" i="20"/>
  <c r="AD155" i="20"/>
  <c r="AD139" i="20"/>
  <c r="Y139" i="20" s="1"/>
  <c r="AD165" i="20"/>
  <c r="AE153" i="20"/>
  <c r="AF153" i="20" s="1"/>
  <c r="AD156" i="20"/>
  <c r="AD160" i="20"/>
  <c r="AD162" i="20"/>
  <c r="AD141" i="20"/>
  <c r="AD142" i="20"/>
  <c r="AD146" i="20"/>
  <c r="AE81" i="20"/>
  <c r="AF81" i="20" s="1"/>
  <c r="AE163" i="20"/>
  <c r="AE159" i="20"/>
  <c r="AF159" i="20" s="1"/>
  <c r="AE149" i="20"/>
  <c r="AF149" i="20" s="1"/>
  <c r="AE157" i="20"/>
  <c r="AF157" i="20" s="1"/>
  <c r="AE15" i="20"/>
  <c r="Y15" i="20" s="1"/>
  <c r="X15" i="20" s="1"/>
  <c r="AE154" i="20"/>
  <c r="AF154" i="20" s="1"/>
  <c r="W183" i="20"/>
  <c r="D29" i="29"/>
  <c r="W193" i="20"/>
  <c r="D30" i="29"/>
  <c r="AE144" i="20"/>
  <c r="AF144" i="20" s="1"/>
  <c r="AE150" i="20"/>
  <c r="AF150" i="20" s="1"/>
  <c r="AE152" i="20"/>
  <c r="AF152" i="20" s="1"/>
  <c r="AE156" i="20"/>
  <c r="AF156" i="20" s="1"/>
  <c r="AE158" i="20"/>
  <c r="AF158" i="20" s="1"/>
  <c r="AE160" i="20"/>
  <c r="AF160" i="20" s="1"/>
  <c r="AE164" i="20"/>
  <c r="AF164" i="20" s="1"/>
  <c r="AE143" i="20"/>
  <c r="AF143" i="20" s="1"/>
  <c r="AE145" i="20"/>
  <c r="AF145" i="20" s="1"/>
  <c r="AE141" i="20"/>
  <c r="AF141" i="20" s="1"/>
  <c r="AE146" i="20"/>
  <c r="AF146" i="20" s="1"/>
  <c r="AE87" i="20"/>
  <c r="AF87" i="20" s="1"/>
  <c r="D23" i="29"/>
  <c r="D21" i="29"/>
  <c r="D22" i="29"/>
  <c r="AE95" i="20"/>
  <c r="AF95" i="20" s="1"/>
  <c r="AE77" i="20"/>
  <c r="AF77" i="20" s="1"/>
  <c r="AE93" i="20"/>
  <c r="AF93" i="20" s="1"/>
  <c r="AE78" i="20"/>
  <c r="Y78" i="20" s="1"/>
  <c r="X78" i="20" s="1"/>
  <c r="W78" i="20" s="1"/>
  <c r="AE88" i="20"/>
  <c r="AF88" i="20" s="1"/>
  <c r="AE90" i="20"/>
  <c r="AF90" i="20" s="1"/>
  <c r="AE94" i="20"/>
  <c r="AE75" i="20"/>
  <c r="AF75" i="20" s="1"/>
  <c r="AE74" i="20"/>
  <c r="AF74" i="20" s="1"/>
  <c r="AE91" i="20"/>
  <c r="AF91" i="20" s="1"/>
  <c r="AE85" i="20"/>
  <c r="AF85" i="20" s="1"/>
  <c r="AE72" i="20"/>
  <c r="AF72" i="20" s="1"/>
  <c r="W71" i="20"/>
  <c r="AE80" i="20"/>
  <c r="AF80" i="20" s="1"/>
  <c r="AE82" i="20"/>
  <c r="AF82" i="20" s="1"/>
  <c r="AE84" i="20"/>
  <c r="AF84" i="20" s="1"/>
  <c r="AE92" i="20"/>
  <c r="AF92" i="20" s="1"/>
  <c r="AE96" i="20"/>
  <c r="AF96" i="20" s="1"/>
  <c r="AE73" i="20"/>
  <c r="AF73" i="20" s="1"/>
  <c r="AE76" i="20"/>
  <c r="AF76" i="20" s="1"/>
  <c r="AE12" i="20"/>
  <c r="AF12" i="20" s="1"/>
  <c r="AE39" i="20"/>
  <c r="AF39" i="20" s="1"/>
  <c r="AE32" i="20"/>
  <c r="AF32" i="20" s="1"/>
  <c r="AE41" i="20"/>
  <c r="AF41" i="20" s="1"/>
  <c r="AD37" i="20"/>
  <c r="AE61" i="20"/>
  <c r="AF61" i="20" s="1"/>
  <c r="AE51" i="20"/>
  <c r="AF51" i="20" s="1"/>
  <c r="AE67" i="20"/>
  <c r="AF67" i="20" s="1"/>
  <c r="AE69" i="20"/>
  <c r="AF69" i="20" s="1"/>
  <c r="AE22" i="20"/>
  <c r="AF22" i="20" s="1"/>
  <c r="AE30" i="20"/>
  <c r="AF30" i="20" s="1"/>
  <c r="AE56" i="20"/>
  <c r="AF56" i="20" s="1"/>
  <c r="AE59" i="20"/>
  <c r="AF59" i="20" s="1"/>
  <c r="AE24" i="20"/>
  <c r="AF24" i="20" s="1"/>
  <c r="AE57" i="20"/>
  <c r="AF57" i="20" s="1"/>
  <c r="AE43" i="20"/>
  <c r="AF43" i="20" s="1"/>
  <c r="AE49" i="20"/>
  <c r="AF49" i="20" s="1"/>
  <c r="AE45" i="20"/>
  <c r="AF45" i="20" s="1"/>
  <c r="AE47" i="20"/>
  <c r="AF47" i="20" s="1"/>
  <c r="AE55" i="20"/>
  <c r="AF55" i="20" s="1"/>
  <c r="AE25" i="20"/>
  <c r="AF25" i="20" s="1"/>
  <c r="AE29" i="20"/>
  <c r="AF29" i="20" s="1"/>
  <c r="AE33" i="20"/>
  <c r="AF33" i="20" s="1"/>
  <c r="AE38" i="20"/>
  <c r="AF38" i="20" s="1"/>
  <c r="AE48" i="20"/>
  <c r="AF48" i="20" s="1"/>
  <c r="AE60" i="20"/>
  <c r="AF60" i="20" s="1"/>
  <c r="AE68" i="20"/>
  <c r="AF68" i="20" s="1"/>
  <c r="W135" i="20"/>
  <c r="W249" i="20"/>
  <c r="W239" i="20"/>
  <c r="W175" i="20"/>
  <c r="W303" i="20"/>
  <c r="AF15" i="20"/>
  <c r="AE6" i="20"/>
  <c r="W62" i="20"/>
  <c r="W70" i="20"/>
  <c r="W102" i="20"/>
  <c r="W106" i="20"/>
  <c r="W118" i="20"/>
  <c r="W122" i="20"/>
  <c r="W126" i="20"/>
  <c r="W130" i="20"/>
  <c r="W134" i="20"/>
  <c r="W138" i="20"/>
  <c r="W166" i="20"/>
  <c r="W174" i="20"/>
  <c r="W182" i="20"/>
  <c r="W186" i="20"/>
  <c r="W192" i="20"/>
  <c r="W196" i="20"/>
  <c r="W200" i="20"/>
  <c r="W220" i="20"/>
  <c r="W224" i="20"/>
  <c r="W228" i="20"/>
  <c r="W232" i="20"/>
  <c r="W236" i="20"/>
  <c r="W240" i="20"/>
  <c r="W244" i="20"/>
  <c r="W248" i="20"/>
  <c r="W252" i="20"/>
  <c r="W256" i="20"/>
  <c r="W260" i="20"/>
  <c r="W264" i="20"/>
  <c r="W268" i="20"/>
  <c r="W272" i="20"/>
  <c r="W276" i="20"/>
  <c r="W280" i="20"/>
  <c r="W284" i="20"/>
  <c r="W288" i="20"/>
  <c r="W292" i="20"/>
  <c r="W296" i="20"/>
  <c r="W300" i="20"/>
  <c r="W304" i="20"/>
  <c r="W171" i="20"/>
  <c r="W203" i="20"/>
  <c r="W169" i="20"/>
  <c r="W108" i="20"/>
  <c r="W116" i="20"/>
  <c r="W120" i="20"/>
  <c r="W124" i="20"/>
  <c r="W128" i="20"/>
  <c r="W132" i="20"/>
  <c r="W136" i="20"/>
  <c r="W176" i="20"/>
  <c r="W180" i="20"/>
  <c r="W184" i="20"/>
  <c r="W188" i="20"/>
  <c r="W190" i="20"/>
  <c r="W194" i="20"/>
  <c r="W198" i="20"/>
  <c r="W202" i="20"/>
  <c r="W222" i="20"/>
  <c r="W226" i="20"/>
  <c r="W230" i="20"/>
  <c r="W238" i="20"/>
  <c r="W246" i="20"/>
  <c r="W254" i="20"/>
  <c r="W262" i="20"/>
  <c r="W270" i="20"/>
  <c r="W278" i="20"/>
  <c r="W286" i="20"/>
  <c r="W290" i="20"/>
  <c r="W298" i="20"/>
  <c r="W234" i="20"/>
  <c r="W242" i="20"/>
  <c r="W250" i="20"/>
  <c r="W258" i="20"/>
  <c r="W266" i="20"/>
  <c r="W274" i="20"/>
  <c r="W282" i="20"/>
  <c r="W294" i="20"/>
  <c r="W302" i="20"/>
  <c r="AE17" i="20"/>
  <c r="Y17" i="20" s="1"/>
  <c r="X17" i="20" s="1"/>
  <c r="AE16" i="20"/>
  <c r="Y16" i="20" s="1"/>
  <c r="X16" i="20" s="1"/>
  <c r="AE18" i="20"/>
  <c r="Y18" i="20" s="1"/>
  <c r="X18" i="20" s="1"/>
  <c r="AF20" i="20"/>
  <c r="AE19" i="20"/>
  <c r="Y19" i="20" s="1"/>
  <c r="X19" i="20" s="1"/>
  <c r="W170" i="20" l="1"/>
  <c r="W110" i="20"/>
  <c r="W112" i="20"/>
  <c r="W178" i="20"/>
  <c r="Y72" i="20"/>
  <c r="X72" i="20" s="1"/>
  <c r="Y90" i="20"/>
  <c r="X90" i="20" s="1"/>
  <c r="Y84" i="20"/>
  <c r="X84" i="20" s="1"/>
  <c r="Y91" i="20"/>
  <c r="X91" i="20" s="1"/>
  <c r="W91" i="20" s="1"/>
  <c r="Y24" i="20"/>
  <c r="X24" i="20" s="1"/>
  <c r="W24" i="20" s="1"/>
  <c r="Y56" i="20"/>
  <c r="X56" i="20" s="1"/>
  <c r="W56" i="20" s="1"/>
  <c r="Y30" i="20"/>
  <c r="X30" i="20" s="1"/>
  <c r="Y25" i="20"/>
  <c r="X25" i="20" s="1"/>
  <c r="W25" i="20" s="1"/>
  <c r="Y39" i="20"/>
  <c r="X39" i="20" s="1"/>
  <c r="W39" i="20" s="1"/>
  <c r="Y51" i="20"/>
  <c r="X51" i="20" s="1"/>
  <c r="W51" i="20" s="1"/>
  <c r="Y57" i="20"/>
  <c r="X57" i="20" s="1"/>
  <c r="W57" i="20" s="1"/>
  <c r="Y43" i="20"/>
  <c r="X43" i="20" s="1"/>
  <c r="W43" i="20" s="1"/>
  <c r="Y75" i="20"/>
  <c r="X75" i="20" s="1"/>
  <c r="Y87" i="20"/>
  <c r="X87" i="20" s="1"/>
  <c r="W87" i="20" s="1"/>
  <c r="Y83" i="20"/>
  <c r="X83" i="20" s="1"/>
  <c r="W83" i="20" s="1"/>
  <c r="Y85" i="20"/>
  <c r="X85" i="20" s="1"/>
  <c r="Y33" i="20"/>
  <c r="X33" i="20" s="1"/>
  <c r="Y67" i="20"/>
  <c r="X67" i="20" s="1"/>
  <c r="W67" i="20" s="1"/>
  <c r="Y45" i="20"/>
  <c r="X45" i="20" s="1"/>
  <c r="W45" i="20" s="1"/>
  <c r="X98" i="20"/>
  <c r="W98" i="20" s="1"/>
  <c r="Y153" i="20"/>
  <c r="X153" i="20" s="1"/>
  <c r="Y35" i="20"/>
  <c r="Y27" i="20"/>
  <c r="Y21" i="20"/>
  <c r="X21" i="20" s="1"/>
  <c r="W21" i="20" s="1"/>
  <c r="Y8" i="20"/>
  <c r="X8" i="20" s="1"/>
  <c r="W8" i="20" s="1"/>
  <c r="Y58" i="20"/>
  <c r="X58" i="20" s="1"/>
  <c r="Y34" i="20"/>
  <c r="Y26" i="20"/>
  <c r="X26" i="20" s="1"/>
  <c r="X101" i="20"/>
  <c r="W101" i="20" s="1"/>
  <c r="Y40" i="20"/>
  <c r="X40" i="20" s="1"/>
  <c r="Y42" i="20"/>
  <c r="X42" i="20" s="1"/>
  <c r="Y14" i="20"/>
  <c r="Y76" i="20"/>
  <c r="X76" i="20" s="1"/>
  <c r="W76" i="20" s="1"/>
  <c r="Y73" i="20"/>
  <c r="X73" i="20" s="1"/>
  <c r="W73" i="20" s="1"/>
  <c r="Y88" i="20"/>
  <c r="X88" i="20" s="1"/>
  <c r="W88" i="20" s="1"/>
  <c r="Y82" i="20"/>
  <c r="X82" i="20" s="1"/>
  <c r="W82" i="20" s="1"/>
  <c r="Y77" i="20"/>
  <c r="X77" i="20" s="1"/>
  <c r="W77" i="20" s="1"/>
  <c r="Y68" i="20"/>
  <c r="X68" i="20" s="1"/>
  <c r="W68" i="20" s="1"/>
  <c r="Y59" i="20"/>
  <c r="X59" i="20" s="1"/>
  <c r="W59" i="20" s="1"/>
  <c r="Y38" i="20"/>
  <c r="X38" i="20" s="1"/>
  <c r="Y29" i="20"/>
  <c r="X29" i="20" s="1"/>
  <c r="Y61" i="20"/>
  <c r="X61" i="20" s="1"/>
  <c r="W61" i="20" s="1"/>
  <c r="Y41" i="20"/>
  <c r="X41" i="20" s="1"/>
  <c r="Y47" i="20"/>
  <c r="X47" i="20" s="1"/>
  <c r="W47" i="20" s="1"/>
  <c r="Y12" i="20"/>
  <c r="X12" i="20" s="1"/>
  <c r="Y74" i="20"/>
  <c r="X74" i="20" s="1"/>
  <c r="Y89" i="20"/>
  <c r="X89" i="20" s="1"/>
  <c r="W89" i="20" s="1"/>
  <c r="Y80" i="20"/>
  <c r="X80" i="20" s="1"/>
  <c r="W80" i="20" s="1"/>
  <c r="Y48" i="20"/>
  <c r="X48" i="20" s="1"/>
  <c r="W48" i="20" s="1"/>
  <c r="Y22" i="20"/>
  <c r="X22" i="20" s="1"/>
  <c r="Y69" i="20"/>
  <c r="X69" i="20" s="1"/>
  <c r="W69" i="20" s="1"/>
  <c r="Y55" i="20"/>
  <c r="X55" i="20" s="1"/>
  <c r="W55" i="20" s="1"/>
  <c r="Y49" i="20"/>
  <c r="X49" i="20" s="1"/>
  <c r="W49" i="20" s="1"/>
  <c r="X99" i="20"/>
  <c r="W99" i="20" s="1"/>
  <c r="Y60" i="20"/>
  <c r="X60" i="20" s="1"/>
  <c r="Y36" i="20"/>
  <c r="X36" i="20" s="1"/>
  <c r="Y32" i="20"/>
  <c r="X32" i="20" s="1"/>
  <c r="Y9" i="20"/>
  <c r="X9" i="20" s="1"/>
  <c r="Y7" i="20"/>
  <c r="Y31" i="20"/>
  <c r="X31" i="20" s="1"/>
  <c r="Y10" i="20"/>
  <c r="X10" i="20" s="1"/>
  <c r="Y161" i="20"/>
  <c r="X161" i="20" s="1"/>
  <c r="W161" i="20" s="1"/>
  <c r="Y65" i="20"/>
  <c r="Y50" i="20"/>
  <c r="X50" i="20" s="1"/>
  <c r="Y28" i="20"/>
  <c r="X28" i="20" s="1"/>
  <c r="Y23" i="20"/>
  <c r="X23" i="20" s="1"/>
  <c r="W23" i="20" s="1"/>
  <c r="Y11" i="20"/>
  <c r="Y146" i="20"/>
  <c r="X146" i="20" s="1"/>
  <c r="W146" i="20" s="1"/>
  <c r="Y141" i="20"/>
  <c r="X141" i="20" s="1"/>
  <c r="W141" i="20" s="1"/>
  <c r="Y156" i="20"/>
  <c r="X156" i="20" s="1"/>
  <c r="W156" i="20" s="1"/>
  <c r="Y94" i="20"/>
  <c r="X94" i="20" s="1"/>
  <c r="W94" i="20" s="1"/>
  <c r="Y145" i="20"/>
  <c r="X145" i="20" s="1"/>
  <c r="Y163" i="20"/>
  <c r="X163" i="20" s="1"/>
  <c r="Y164" i="20"/>
  <c r="X164" i="20" s="1"/>
  <c r="W164" i="20" s="1"/>
  <c r="Y154" i="20"/>
  <c r="X154" i="20" s="1"/>
  <c r="Y150" i="20"/>
  <c r="X150" i="20" s="1"/>
  <c r="W150" i="20" s="1"/>
  <c r="Y149" i="20"/>
  <c r="X149" i="20" s="1"/>
  <c r="W149" i="20" s="1"/>
  <c r="Y96" i="20"/>
  <c r="X96" i="20" s="1"/>
  <c r="W96" i="20" s="1"/>
  <c r="Y93" i="20"/>
  <c r="X93" i="20" s="1"/>
  <c r="W93" i="20" s="1"/>
  <c r="Y6" i="20"/>
  <c r="Y160" i="20"/>
  <c r="X160" i="20" s="1"/>
  <c r="W160" i="20" s="1"/>
  <c r="Y155" i="20"/>
  <c r="X155" i="20" s="1"/>
  <c r="W155" i="20" s="1"/>
  <c r="Y143" i="20"/>
  <c r="X143" i="20" s="1"/>
  <c r="W143" i="20" s="1"/>
  <c r="Y144" i="20"/>
  <c r="X144" i="20" s="1"/>
  <c r="Y158" i="20"/>
  <c r="X158" i="20" s="1"/>
  <c r="W158" i="20" s="1"/>
  <c r="Y152" i="20"/>
  <c r="X152" i="20" s="1"/>
  <c r="W152" i="20" s="1"/>
  <c r="Y157" i="20"/>
  <c r="X157" i="20" s="1"/>
  <c r="W157" i="20" s="1"/>
  <c r="Y159" i="20"/>
  <c r="X159" i="20" s="1"/>
  <c r="W159" i="20" s="1"/>
  <c r="Y92" i="20"/>
  <c r="X92" i="20" s="1"/>
  <c r="W92" i="20" s="1"/>
  <c r="Y95" i="20"/>
  <c r="X95" i="20" s="1"/>
  <c r="W30" i="20"/>
  <c r="D17" i="29"/>
  <c r="W153" i="20"/>
  <c r="X35" i="20"/>
  <c r="W35" i="20" s="1"/>
  <c r="AE147" i="20"/>
  <c r="Y147" i="20" s="1"/>
  <c r="M31" i="29"/>
  <c r="O31" i="29" s="1"/>
  <c r="AE142" i="20"/>
  <c r="AF142" i="20" s="1"/>
  <c r="AE165" i="20"/>
  <c r="AF165" i="20" s="1"/>
  <c r="D28" i="29"/>
  <c r="AE162" i="20"/>
  <c r="AF162" i="20" s="1"/>
  <c r="W26" i="20"/>
  <c r="X139" i="20"/>
  <c r="D25" i="29" s="1"/>
  <c r="W64" i="20"/>
  <c r="W66" i="20"/>
  <c r="W58" i="20"/>
  <c r="W75" i="20"/>
  <c r="W114" i="20"/>
  <c r="M23" i="29"/>
  <c r="O23" i="29" s="1"/>
  <c r="M30" i="29"/>
  <c r="O30" i="29" s="1"/>
  <c r="M29" i="29"/>
  <c r="O29" i="29" s="1"/>
  <c r="M22" i="29"/>
  <c r="O22" i="29" s="1"/>
  <c r="W84" i="20"/>
  <c r="W72" i="20"/>
  <c r="W44" i="20"/>
  <c r="W54" i="20"/>
  <c r="W38" i="20"/>
  <c r="W90" i="20"/>
  <c r="M21" i="29"/>
  <c r="O21" i="29" s="1"/>
  <c r="W97" i="20"/>
  <c r="D20" i="29"/>
  <c r="W33" i="20"/>
  <c r="W28" i="20"/>
  <c r="D16" i="29"/>
  <c r="AE37" i="20"/>
  <c r="AF37" i="20" s="1"/>
  <c r="AF6" i="20"/>
  <c r="W10" i="20"/>
  <c r="W15" i="20"/>
  <c r="W20" i="20"/>
  <c r="AF19" i="20"/>
  <c r="AF18" i="20"/>
  <c r="AF16" i="20"/>
  <c r="AF17" i="20"/>
  <c r="W41" i="20" l="1"/>
  <c r="W32" i="20"/>
  <c r="X6" i="20"/>
  <c r="E12" i="29" s="1"/>
  <c r="J12" i="29"/>
  <c r="W9" i="20"/>
  <c r="W74" i="20"/>
  <c r="W29" i="20"/>
  <c r="W40" i="20"/>
  <c r="W31" i="20"/>
  <c r="W85" i="20"/>
  <c r="Y142" i="20"/>
  <c r="X142" i="20" s="1"/>
  <c r="W142" i="20" s="1"/>
  <c r="X11" i="20"/>
  <c r="W11" i="20" s="1"/>
  <c r="X65" i="20"/>
  <c r="W65" i="20" s="1"/>
  <c r="X7" i="20"/>
  <c r="W7" i="20" s="1"/>
  <c r="Y37" i="20"/>
  <c r="X37" i="20" s="1"/>
  <c r="Y162" i="20"/>
  <c r="X162" i="20" s="1"/>
  <c r="W162" i="20" s="1"/>
  <c r="X14" i="20"/>
  <c r="W14" i="20" s="1"/>
  <c r="X34" i="20"/>
  <c r="W34" i="20" s="1"/>
  <c r="X27" i="20"/>
  <c r="W27" i="20" s="1"/>
  <c r="Y165" i="20"/>
  <c r="X165" i="20" s="1"/>
  <c r="W165" i="20" s="1"/>
  <c r="W144" i="20"/>
  <c r="W6" i="20"/>
  <c r="G12" i="29" s="1"/>
  <c r="W163" i="20"/>
  <c r="W145" i="20"/>
  <c r="W95" i="20"/>
  <c r="W154" i="20"/>
  <c r="W37" i="20"/>
  <c r="M27" i="29"/>
  <c r="O27" i="29" s="1"/>
  <c r="X147" i="20"/>
  <c r="D26" i="29" s="1"/>
  <c r="D27" i="29"/>
  <c r="M28" i="29"/>
  <c r="O28" i="29" s="1"/>
  <c r="N31" i="29"/>
  <c r="W139" i="20"/>
  <c r="M25" i="29" s="1"/>
  <c r="O25" i="29" s="1"/>
  <c r="N30" i="29"/>
  <c r="N29" i="29"/>
  <c r="N22" i="29"/>
  <c r="N21" i="29"/>
  <c r="N23" i="29"/>
  <c r="D18" i="29"/>
  <c r="M18" i="29"/>
  <c r="O18" i="29" s="1"/>
  <c r="J7" i="29"/>
  <c r="D19" i="29"/>
  <c r="W86" i="20"/>
  <c r="M19" i="29" s="1"/>
  <c r="O19" i="29" s="1"/>
  <c r="J6" i="29"/>
  <c r="D14" i="29"/>
  <c r="W42" i="20"/>
  <c r="W22" i="20"/>
  <c r="D12" i="29"/>
  <c r="D15" i="29"/>
  <c r="W50" i="20"/>
  <c r="M15" i="29" s="1"/>
  <c r="W60" i="20"/>
  <c r="M17" i="29" s="1"/>
  <c r="W16" i="20"/>
  <c r="W18" i="20"/>
  <c r="W17" i="20"/>
  <c r="W19" i="20"/>
  <c r="E7" i="29" l="1"/>
  <c r="P23" i="29"/>
  <c r="N27" i="29"/>
  <c r="P27" i="29" s="1"/>
  <c r="N28" i="29"/>
  <c r="P28" i="29" s="1"/>
  <c r="P31" i="29"/>
  <c r="D7" i="29"/>
  <c r="P22" i="29"/>
  <c r="O17" i="29"/>
  <c r="N17" i="29"/>
  <c r="M12" i="29"/>
  <c r="N12" i="29" s="1"/>
  <c r="W147" i="20"/>
  <c r="M26" i="29" s="1"/>
  <c r="O26" i="29" s="1"/>
  <c r="N25" i="29"/>
  <c r="M20" i="29"/>
  <c r="E6" i="29"/>
  <c r="N19" i="29"/>
  <c r="N18" i="29"/>
  <c r="O15" i="29"/>
  <c r="N15" i="29"/>
  <c r="P30" i="29"/>
  <c r="P29" i="29"/>
  <c r="P21" i="29"/>
  <c r="D6" i="29"/>
  <c r="M16" i="29"/>
  <c r="W36" i="20"/>
  <c r="M13" i="29" s="1"/>
  <c r="D13" i="29"/>
  <c r="AA13" i="20"/>
  <c r="AB13" i="20" s="1"/>
  <c r="AC13" i="20" s="1"/>
  <c r="AD13" i="20" s="1"/>
  <c r="M6" i="29" l="1"/>
  <c r="O20" i="29"/>
  <c r="M7" i="29"/>
  <c r="N26" i="29"/>
  <c r="N7" i="29" s="1"/>
  <c r="O12" i="29"/>
  <c r="P12" i="29" s="1"/>
  <c r="P17" i="29"/>
  <c r="O7" i="29"/>
  <c r="G6" i="29"/>
  <c r="W12" i="20"/>
  <c r="P25" i="29"/>
  <c r="M14" i="29"/>
  <c r="G7" i="29"/>
  <c r="N20" i="29"/>
  <c r="O6" i="29"/>
  <c r="O16" i="29"/>
  <c r="N16" i="29"/>
  <c r="O13" i="29"/>
  <c r="N13" i="29"/>
  <c r="P18" i="29"/>
  <c r="P19" i="29"/>
  <c r="P15" i="29"/>
  <c r="AE13" i="20"/>
  <c r="Y13" i="20" s="1"/>
  <c r="P26" i="29" l="1"/>
  <c r="P7" i="29" s="1"/>
  <c r="N14" i="29"/>
  <c r="O14" i="29"/>
  <c r="X13" i="20"/>
  <c r="P20" i="29"/>
  <c r="P6" i="29" s="1"/>
  <c r="N6" i="29"/>
  <c r="P13" i="29"/>
  <c r="P16" i="29"/>
  <c r="AF13" i="20"/>
  <c r="J5" i="29" l="1"/>
  <c r="J4" i="29"/>
  <c r="D11" i="29"/>
  <c r="E5" i="29"/>
  <c r="E4" i="29"/>
  <c r="P14" i="29"/>
  <c r="W13" i="20"/>
  <c r="G4" i="29" l="1"/>
  <c r="G5" i="29"/>
  <c r="D5" i="29"/>
  <c r="D4" i="29"/>
  <c r="H4" i="29"/>
  <c r="H5" i="29"/>
  <c r="M11" i="29"/>
  <c r="O11" i="29" s="1"/>
  <c r="M4" i="29" l="1"/>
  <c r="N11" i="29"/>
  <c r="M5" i="29"/>
  <c r="O4" i="29" l="1"/>
  <c r="O5" i="29"/>
  <c r="N4" i="29"/>
  <c r="N5" i="29"/>
  <c r="P11" i="29"/>
  <c r="P5" i="29" l="1"/>
  <c r="P4" i="29"/>
</calcChain>
</file>

<file path=xl/sharedStrings.xml><?xml version="1.0" encoding="utf-8"?>
<sst xmlns="http://schemas.openxmlformats.org/spreadsheetml/2006/main" count="385" uniqueCount="205">
  <si>
    <t>Firma:</t>
  </si>
  <si>
    <t>Geschäftsjahr:</t>
  </si>
  <si>
    <t>Gasqualität:</t>
  </si>
  <si>
    <t>Marktgebiet:</t>
  </si>
  <si>
    <t>Betriebsnummer:</t>
  </si>
  <si>
    <t>I.</t>
  </si>
  <si>
    <t>Geschäfts- oder Firmenwert</t>
  </si>
  <si>
    <t>II.</t>
  </si>
  <si>
    <t>Kürzungen</t>
  </si>
  <si>
    <t>Selbst geschaffene gewerbliche Schutzrechte und ähnliche Rechte und Werte</t>
  </si>
  <si>
    <t>entgeltlich erworbene Konzessionen, gewerbliche Schutzrechte und ähnliche Rechte und Werte sowie Lizenzen an solchen Rechten und Werten</t>
  </si>
  <si>
    <t>Netznummer:</t>
  </si>
  <si>
    <t>Summe</t>
  </si>
  <si>
    <t>Anlagengruppe</t>
  </si>
  <si>
    <t>Hinzurechnungen</t>
  </si>
  <si>
    <t>Betriebsgebäude</t>
  </si>
  <si>
    <t>I. Angaben zum Netzbetreiber</t>
  </si>
  <si>
    <t>Angaben zu den Nutzungsdauern</t>
  </si>
  <si>
    <t>Anlagengruppen</t>
  </si>
  <si>
    <t>Jahre</t>
  </si>
  <si>
    <t>Grundstücksanlagen, Bauten für Transportwesen</t>
  </si>
  <si>
    <t>Verwaltungsgebäude</t>
  </si>
  <si>
    <t>Gleisanlagen, Eisenbahnwagen</t>
  </si>
  <si>
    <t>Geschäftsausstattung (ohne EDV, Werkzeuge/Geräte); Vermittlungseinrichtungen</t>
  </si>
  <si>
    <t>Lagereinrichtung</t>
  </si>
  <si>
    <t>Hardware</t>
  </si>
  <si>
    <t>Software</t>
  </si>
  <si>
    <t>Gasbehälter</t>
  </si>
  <si>
    <t>Gasreinigungsanlagen</t>
  </si>
  <si>
    <t>Leit- und Energietechnik (Erdgasverdichteranlagen)</t>
  </si>
  <si>
    <t>Nebenanlagen (Erdgasverdichteranlagen)</t>
  </si>
  <si>
    <t>Verkehrswege</t>
  </si>
  <si>
    <t>Hausdruckregler/Zählerregler</t>
  </si>
  <si>
    <t>Regeleinrichtungen</t>
  </si>
  <si>
    <t>Sicherheitseinrichtungen (Mess-, Regel- und Zähleranlagen)</t>
  </si>
  <si>
    <t>Leit- und Energietechnik (Mess-, Regel- und Zähleranlagen)</t>
  </si>
  <si>
    <t>Nebenanlagen (Mess-, Regel- und Zähleranlagen)</t>
  </si>
  <si>
    <t>Gebäude (Mess-, Regel- und Zähleranlagen)</t>
  </si>
  <si>
    <t>Werkzeuge/Geräte</t>
  </si>
  <si>
    <t>Leichtfahrzeuge</t>
  </si>
  <si>
    <t>Schwerfahrzeuge</t>
  </si>
  <si>
    <t>Erdgasverdichtung</t>
  </si>
  <si>
    <t>Piping und Armaturen</t>
  </si>
  <si>
    <t>Gasmessanlagen</t>
  </si>
  <si>
    <t>Sicherheitseinrichtungen (Erdgasverdichteranlagen)</t>
  </si>
  <si>
    <t>Armaturen/Armaturenstationen</t>
  </si>
  <si>
    <t>Molchschleusen</t>
  </si>
  <si>
    <t>Gaszähler der Verteilung</t>
  </si>
  <si>
    <t>Messeinrichtungen</t>
  </si>
  <si>
    <t>Verdichter in Gasmischanlagen</t>
  </si>
  <si>
    <t>Fernwirkanlagen</t>
  </si>
  <si>
    <t>Rohrleitungen/HAL Stahl PE ummantelt &lt;= 16 bar</t>
  </si>
  <si>
    <t>Rohrleitungen/HAL Stahl PE ummantelt &gt; 16 bar</t>
  </si>
  <si>
    <t>Rohrleitungen/HAL Stahl kathodisch geschützt &lt;= 16 bar</t>
  </si>
  <si>
    <t>Rohrleitungen/HAL Stahl kathodisch geschützt &gt; 16 bar</t>
  </si>
  <si>
    <t>Rohrleitungen/HAL Stahl bituminiert &lt;= 16 bar</t>
  </si>
  <si>
    <t>Rohrleitungen/HAL Stahl bituminiert &gt; 16 bar</t>
  </si>
  <si>
    <t>Rohrleitungen/HAL Grauguss (&gt; DN 150)</t>
  </si>
  <si>
    <t>Rohrleitungen/HAL Duktiler Guss</t>
  </si>
  <si>
    <t>Rohrleitungen/HAL Polyethylen (PE-HD)</t>
  </si>
  <si>
    <t>Rohrleitungen/HAL Polyvinylchlorid (PVC)</t>
  </si>
  <si>
    <t>Sicherheitseinrichtungen (Rohrleitungen/HAL)</t>
  </si>
  <si>
    <t>NetzId</t>
  </si>
  <si>
    <t>Angaben zur Anlage/Anlagengruppe</t>
  </si>
  <si>
    <t>Zugangsjahr</t>
  </si>
  <si>
    <t>Vermögensgegenstand</t>
  </si>
  <si>
    <t>geleistete Anzahlungen auf immaterielle Vermögensgegenstände</t>
  </si>
  <si>
    <t>geleistete Anzahlungen und Anlagen im Bau des Sachanlagevermögens</t>
  </si>
  <si>
    <t>Nutzungsdauer (handelsrechtlich)</t>
  </si>
  <si>
    <t>D3 Weiteres Anlagevermögen</t>
  </si>
  <si>
    <t>WAV-Positionen</t>
  </si>
  <si>
    <t>Grundstücke, grundstücksgleiche Rechte</t>
  </si>
  <si>
    <t>Tabellenblatt</t>
  </si>
  <si>
    <t>Unterer Rand</t>
  </si>
  <si>
    <t>Oberer Rand</t>
  </si>
  <si>
    <t>bitte wählen</t>
  </si>
  <si>
    <t>Erhebungsbogen für Gasverteilernetzbetreiber nach § 10a ARegV</t>
  </si>
  <si>
    <t>kalkulatorische Abschreibungen</t>
  </si>
  <si>
    <t>kalkulatorische Gewerbesteuer</t>
  </si>
  <si>
    <t>Restwerte zum 31.12.</t>
  </si>
  <si>
    <t>kalkulatorische Verzinsungsbasis</t>
  </si>
  <si>
    <t>Zu berücksichtigende Werte</t>
  </si>
  <si>
    <t>EK-Zins</t>
  </si>
  <si>
    <t>nach § 7 Abs. 6 NEV</t>
  </si>
  <si>
    <t>nach § 7 Abs. 7 NEV</t>
  </si>
  <si>
    <t>gewichtet</t>
  </si>
  <si>
    <t>kalkulatorische Verzinsung</t>
  </si>
  <si>
    <t>Zugänge im Zugangsjahr</t>
  </si>
  <si>
    <t>Antragsjahr/Kapitalkosten-aufschlag für die Erlösober-grenze</t>
  </si>
  <si>
    <t>Angaben zu den (erwarteten) Anschaffungs- und Herstellungskosten</t>
  </si>
  <si>
    <t>Angaben zu den (erwarteten) bilanziellen Wertansätzen</t>
  </si>
  <si>
    <t>Investitionsjahre</t>
  </si>
  <si>
    <t>Zeitreihe_1</t>
  </si>
  <si>
    <t>Zeitreihe_2</t>
  </si>
  <si>
    <t>D3_WAV</t>
  </si>
  <si>
    <t>D1_Anl_Spiegel</t>
  </si>
  <si>
    <t>B_KKAuf</t>
  </si>
  <si>
    <t>A_Stammdaten</t>
  </si>
  <si>
    <t>D_SAV</t>
  </si>
  <si>
    <t>Zelle bzw. Spalte</t>
  </si>
  <si>
    <t>Sachverhalt</t>
  </si>
  <si>
    <t>Bitte auswählen</t>
  </si>
  <si>
    <t>Aktenzeichen</t>
  </si>
  <si>
    <t>Art des Übergangs</t>
  </si>
  <si>
    <t>Bezeichnung Netz/Anlage</t>
  </si>
  <si>
    <t>Datum des Übergangs</t>
  </si>
  <si>
    <t>Erläuterungen der einzelnen Tabellenblätter und Spaltenüberschriften</t>
  </si>
  <si>
    <t>Spaltenbezeichnung</t>
  </si>
  <si>
    <t>erwartete historische AK/HK im Anschaffungsjahr</t>
  </si>
  <si>
    <t>Netzübergänge</t>
  </si>
  <si>
    <t>Teilnetzabgang</t>
  </si>
  <si>
    <t>Teilnetzaufnahme</t>
  </si>
  <si>
    <t>Vollnetzaufnahme</t>
  </si>
  <si>
    <t>AJ</t>
  </si>
  <si>
    <t>Anlagenspiegel</t>
  </si>
  <si>
    <t>Zugänge</t>
  </si>
  <si>
    <t>Abgänge</t>
  </si>
  <si>
    <t>Um-
buchungen</t>
  </si>
  <si>
    <t>davon Korrekturen aufgrund von Schlüssel-änderungen</t>
  </si>
  <si>
    <t>davon Umbuchungen aus AiB</t>
  </si>
  <si>
    <t>davon Umbuchungen Sonstiges</t>
  </si>
  <si>
    <t>A.</t>
  </si>
  <si>
    <t>Anlagevermögen</t>
  </si>
  <si>
    <t>Immaterielle Vermögensgegenstände</t>
  </si>
  <si>
    <t>1.</t>
  </si>
  <si>
    <t>Konzessionen, gewerbliche Schutzrechte und ähnliche Rechte und Werte sowie Lizenzen an solchen Rechten und Werten</t>
  </si>
  <si>
    <t>2.</t>
  </si>
  <si>
    <t>3.</t>
  </si>
  <si>
    <t>geleistete Anzahlungen</t>
  </si>
  <si>
    <t>Sachanlagen</t>
  </si>
  <si>
    <t>Grundstücke, grundstücksgleiche Rechte und Bauten einschließlich der Bauten auf fremden Grundstücken</t>
  </si>
  <si>
    <t>technische Anlagen und Maschinen</t>
  </si>
  <si>
    <t>andere Anlagen, Betriebs- und Geschäftsausstattung</t>
  </si>
  <si>
    <t>4.</t>
  </si>
  <si>
    <t>geleistete Anzahlungen und Anlagen im Bau</t>
  </si>
  <si>
    <t>TB</t>
  </si>
  <si>
    <t>Zuordnung im Anlagespiegel</t>
  </si>
  <si>
    <t>SAV</t>
  </si>
  <si>
    <t>WAV</t>
  </si>
  <si>
    <t>D4.Zuordnung</t>
  </si>
  <si>
    <t>nicht im KKAuf verwendet</t>
  </si>
  <si>
    <t>E_Erläuterung</t>
  </si>
  <si>
    <t>Der Netzbetreiber kann hier Anmerkungen im Zusammenhang mit der Befüllung des Erhebungsbogens vornehmen. Insbesondere sind die Zugänge, Abgänge sowie Hinzurechnungen und Kürzungen zu erläutern. Des Weiteren sind etwaige Netzübergänge im Tabellenblatt E_Erläuterung aufzulisten.</t>
  </si>
  <si>
    <t>Im Tabellenblatt "D1_Anl_Spiegel" ist eine Übertragung der Entwicklung des Anlagenvermögens für alle NetzIDs aus dem jeweiligen Tätigkeitsabschluss vorzunehmen.</t>
  </si>
  <si>
    <t>D4_Zuordnung_HGB</t>
  </si>
  <si>
    <t xml:space="preserve">Erstmalig in einem Kapitalkostenaufschlagverfahren beantragter Wert einer Anlage je Netz-ID. Dieser Wert ist in Folgeanträgen unverändert beizubehalten. Veränderungen im Wertansatz der Anlage ausgehend vom ursprünglichen Ansatz sind über die Spalten "Hinzurechnungen" und "Kürzungen" abzubilden.  </t>
  </si>
  <si>
    <t>Übersicht über die Teile des Gasversorgungsnetzes oder die Anlagen des Netzbetreibers welche zwischen dem 1.1.2021 und dem 31.12.2025 übergegangen sind:</t>
  </si>
  <si>
    <t>D1 Anlagenspiegel</t>
  </si>
  <si>
    <t>D4 Zuordnung der SAV-Anlagegruppe und WAV-Anlagegruppe zur HGB Anlagegruppe</t>
  </si>
  <si>
    <t>E Erläuterung</t>
  </si>
  <si>
    <t>Kategorie</t>
  </si>
  <si>
    <t>D2 Auflösung von Baukostenzuschüssen/Netzanschlusskostenbeiträgen und Sonderposten für Investitionszuschüsse in Verbindung mit der GasNEV</t>
  </si>
  <si>
    <t>D2.BKZ</t>
  </si>
  <si>
    <t>Baukostenzuschüsse</t>
  </si>
  <si>
    <t>Netzanschlusskostenbeiträge</t>
  </si>
  <si>
    <t>SoPo Investitionszuschüsse</t>
  </si>
  <si>
    <t>D2_BKZ_NAKB_SoPo</t>
  </si>
  <si>
    <t xml:space="preserve">Im Tabellenblatt D2_BKZ_NAKB_SoPo sind die für Baukostenzuschüsse, Netzanschlusskostenbeiträge sowie  Sonderposten für Investitionszuschüsse  in dem Basisjahr nachfolgenden Kalenderjahren sich ergebende Baukostenzuschüsse und Netzanschlusskostenbeiträge und Investitionszuschüsse einzutragen. 
Diese setzen sich aus den Baukostenzuschüssen, Netzanschlusskostenbeiträgen und Investitionszuschüssen zusammen, die nach dem Basisjahr der Ausgangsniveauermittlung bis zum letzten abschlossenen Geschäftsjahr entstanden sind sowie den Baukostenzuschüssen, Netzanschlusskostenbeiträgen und Investitionszuschüssen, die nach dem letzten abgeschlossenen Geschäftsjahr bis zum 31.12. des Jahres, welches der Antragstellung folgt, entstehen werden. </t>
  </si>
  <si>
    <t>Ausfüllhinweise</t>
  </si>
  <si>
    <t>Im Tabellenblatt A_Stammdaten sind die Stammdaten des Netzbetreibers einzutragen. Zudem hat der Netzbetreiber anzugeben, ob die gemeldeten Kapitalkosten originär bei ihm selbst entstehen oder ob diese bei einem oder mehreren Verpächtern entstehen. Zur Plausibilisierung  muss die im Erhebungsbogen angegebene NetzID mit der NetzID des jeweiligen Netzbereichs aus dem Basisjahr übereinstimmen. Des Weiteren sind Netzübergänge im Anschreiben bzw. im Tabellenblatt E_Erläuterung zu nennen.</t>
  </si>
  <si>
    <t>Das Tabellenblatt B_KKauf berechnet automatisch den aus Sicht der Regulierungskammer aufgrund der vom Netzbetreiber gemeldeten Daten genehmigungsfähigen Kapitalkostenaufschlag. Die Zellen bzgl. der kalkulatorischen Abschreibungen (Gesamt), der kalkulatorischen Verzinsung, der kalkulatorischen Gewerbesteuer sowie der Gesamtbetrag des beantragten Kapitalkostenaufschlags können vom Netzbetreiber überschrieben werden, sollte er einen anderen als den automatisch berechneten Betrag für anerkennungsfähig erachten. Dieses Vorgehen ist im Antrag zu erläutern.</t>
  </si>
  <si>
    <t>Im Tabellenblatt D3_WAV ist das Anlagelagevermögen darzustellen, welches nicht zum Sachanlagevermögen im Sinne der GasNEV/ARegV gehört. 
Grundsätzlich sind für weiteres Anlagevermögen die für Sachanlagen und Baukostenzuschüssen/Netzanschlusskostenbeiträgen dargestellten Ausführungen zu beachten.
Bei der Darstellung der Anlagen im Bau ist dabei zudem folgendes zu beachten:
Sofern der Netzbetreiber Anlagen im Bau geltend macht, ist darauf zu achten, dass nur die Buchwerte der Anlagen im Bau angegeben werden, welche im Antragsjahr als Anlage im Bau bilanziert  bzw. voraussichtlich bilanziert werden und bei denen nicht erwartet wird, dass diese für den im Antragsjahr betrachteten Zeitraum in Betrieb genommen werden. 
Wird die Anlage im Bau im Folgejahr erweitert, ist dafür eine neue Zeile - für des Zwecke des KKAufF als seperate Anlage im Bau - in diesem Folgejahr zu erfassen.  Die im Vorjahr angesetzte Anlage im Bau ist für dieses Vorjahr weiter anzusetzen. Sofern die Anlage im Bau im Antragsjahr als Fertiganlage in Betrieb genommen wird, sind die handelsrechtlichen Wertansätze der Anlage im Bau zum 31.12. mit Null anzusetzen.
Die aktivierte Anlage ist sodann im Tabellenblatt "D_SAV" zu erfassen.</t>
  </si>
  <si>
    <t>Hier ist die Zuordnung der im SAV und WAV verwendeten Anlagegruppen, für die Anschaffungs- und Herstellungskosten geltend gemacht werden, zu den HGB-Anlagegruppen vorzunehmen.</t>
  </si>
  <si>
    <t>Hierunter sind bspw. Abweichungen durch eventuelle Schlüsseländerungen und aufgrund von Planansätzen auszuweisen. Eintragungen in diesen Spalten sind im Antrag zu erläutern. 
Darüber hinaus sind bspw. Nachaktivierungen und /oder Zugänge (z.B.  Anlagenkäufe) aus dem nicht-regulierten Bereich darzustellen. Nachaktivierungen sind im Jahr der Nachaktivierung zu erfassen. Die Position ist zu erläutern.</t>
  </si>
  <si>
    <t xml:space="preserve">Hierunter sind bspw. Abweichungen durch eventuelle Schlüsseländerungen und aufgrund von Planansätzen auszuweisen. Eintragungen in diesen Spalten sind im Antrag zu erläutern. Darüber hinaus  sind bspw. außerplanmäßige Anlagenabgänge zu erfassen (Verschrottungen, Havarieren usw.). Die Position ist zu erläutern. </t>
  </si>
  <si>
    <t>Spaltenbezeichnungen in den Tabellenblättern  D_SAV und D3_WAV</t>
  </si>
  <si>
    <r>
      <rPr>
        <b/>
        <u/>
        <sz val="11"/>
        <color rgb="FFFF0000"/>
        <rFont val="Calibri"/>
        <family val="2"/>
        <scheme val="minor"/>
      </rPr>
      <t>davon</t>
    </r>
    <r>
      <rPr>
        <sz val="11"/>
        <rFont val="Calibri"/>
        <family val="2"/>
        <scheme val="minor"/>
      </rPr>
      <t xml:space="preserve">
Zugänge auf Grund von Netzübergängen nach Basisjahr</t>
    </r>
  </si>
  <si>
    <r>
      <rPr>
        <b/>
        <u/>
        <sz val="11"/>
        <color rgb="FFFF0000"/>
        <rFont val="Calibri"/>
        <family val="2"/>
        <scheme val="minor"/>
      </rPr>
      <t>davon</t>
    </r>
    <r>
      <rPr>
        <sz val="11"/>
        <color theme="1"/>
        <rFont val="Calibri"/>
        <family val="2"/>
        <scheme val="minor"/>
      </rPr>
      <t xml:space="preserve"> 
in Kostenwälzung Biogas berücksichtigt
</t>
    </r>
  </si>
  <si>
    <r>
      <rPr>
        <b/>
        <u/>
        <sz val="11"/>
        <color rgb="FFFF0000"/>
        <rFont val="Calibri"/>
        <family val="2"/>
        <scheme val="minor"/>
      </rPr>
      <t>davon</t>
    </r>
    <r>
      <rPr>
        <sz val="11"/>
        <color theme="1"/>
        <rFont val="Calibri"/>
        <family val="2"/>
        <scheme val="minor"/>
      </rPr>
      <t xml:space="preserve"> 
für den Aufbau einer seperaten Wasserstoff-infrastruktur</t>
    </r>
  </si>
  <si>
    <t>Im Tabellenblatt D_SAV sind die für Sachanlagen in dem Basisjahr nachfolgenden Kalenderjahren sich ergebende Anschaffungs- und Herstellungskosten einzutragen. 
Diese setzen sich aus den Anschaffungs- und Herstellungskosten zusammen, die nach dem Basisjahr der Ausgangsniveauermittlung bis zum letzten abschlossenen Geschäftsjahr entstanden sind sowie den Anschaffungs-und Herstellungskosten, die nach dem letzten abgeschlossenen Geschäftsjahr bis zum 31.12. des Jahres, welches der Antragstellung folgt, entstehen werden. 
Die Angaben zu den Nutzungsdauern der Jahre 2021 bis 2027 werden automatisch mit dem unteren Rand der Nutzungsdauern nach Anlage 1 GasNEV befüllt. Sollen für die Anschaffungsjahre ab 2023 hiervon abweichende Nutzungsdauern zur Anwendung kommen, so können diese Zellen überschrieben werden. Ein entsprechender Hinweis diesbezüglich muss im schriftlichen Antrag erfolgen.</t>
  </si>
  <si>
    <t>Netzbezeichnung</t>
  </si>
  <si>
    <t>NetzID</t>
  </si>
  <si>
    <t>GewSt-Hebesatz
(Basisjahr 2020)</t>
  </si>
  <si>
    <t>D Sachanlagevermögen (für Zugänge ab 2021)</t>
  </si>
  <si>
    <r>
      <rPr>
        <b/>
        <u/>
        <sz val="11"/>
        <color rgb="FFFF0000"/>
        <rFont val="Calibri"/>
        <family val="2"/>
        <scheme val="minor"/>
      </rPr>
      <t xml:space="preserve">davon </t>
    </r>
    <r>
      <rPr>
        <sz val="11"/>
        <color theme="1"/>
        <rFont val="Calibri"/>
        <family val="2"/>
        <scheme val="minor"/>
      </rPr>
      <t xml:space="preserve">
zur Herstellung der grundsätzlichen Kompatibilität von Erdgasnetzinfrastruktur mit Wasserstoff (über die bloße Zuspeisung i.S.d. § 3 Nr. 19a EnWG hinaus)</t>
    </r>
  </si>
  <si>
    <t>Kürzungen/
Abgänge</t>
  </si>
  <si>
    <t>Anlagengruppen SAV</t>
  </si>
  <si>
    <t>ND Unterer Rand</t>
  </si>
  <si>
    <t>ND Oberer Rand</t>
  </si>
  <si>
    <r>
      <rPr>
        <b/>
        <u/>
        <sz val="11"/>
        <color rgb="FFFF0000"/>
        <rFont val="Calibri"/>
        <family val="2"/>
        <scheme val="minor"/>
      </rPr>
      <t>davon</t>
    </r>
    <r>
      <rPr>
        <sz val="11"/>
        <rFont val="Calibri"/>
        <family val="2"/>
        <scheme val="minor"/>
      </rPr>
      <t xml:space="preserve">
Abgänge auf Grund von Netzübergängen nach dem Basisjahr</t>
    </r>
  </si>
  <si>
    <t>Abbildung der Zinssätze</t>
  </si>
  <si>
    <t>Jahr</t>
  </si>
  <si>
    <t>FK-Zins</t>
  </si>
  <si>
    <t>Mischzins</t>
  </si>
  <si>
    <t>davon Sachanlage-vermögen</t>
  </si>
  <si>
    <t>Sachanlage-vermögen</t>
  </si>
  <si>
    <t>BKZ/NAKB</t>
  </si>
  <si>
    <t>Kapitalkosten-aufschlag</t>
  </si>
  <si>
    <t>davon SAV</t>
  </si>
  <si>
    <t>davon WAV</t>
  </si>
  <si>
    <t>BKZ/NAKB/SoPo</t>
  </si>
  <si>
    <t>Erwartete historische AKHK im AJ</t>
  </si>
  <si>
    <t>AKHK zum 01.01.</t>
  </si>
  <si>
    <t>AKHK zum 31.12.</t>
  </si>
  <si>
    <t>Historische AKHK, der Investitionen seit dem 01.01.2021</t>
  </si>
  <si>
    <t>B Berechnung Kapitalkostenaufschlag (für Zugänge ab 2021)</t>
  </si>
  <si>
    <t>davon weiteres Anlagevermögen</t>
  </si>
  <si>
    <t>weiteres Anlagevermögen</t>
  </si>
  <si>
    <t>vorläufig</t>
  </si>
  <si>
    <t>(Erwartete) historische Zugänge von Baukostenzuschüssen,Netzanschlusskostenbeiträgen und SoPo Investitionszuschüsse</t>
  </si>
  <si>
    <t>II. Informationen über Netzeigentümer/Verpächter/Netzveränderungen</t>
  </si>
  <si>
    <t>Allgemeine Hinweise zum Erhebungsbogen</t>
  </si>
  <si>
    <t>keine Eingabe</t>
  </si>
  <si>
    <t>Eingabe erwartet</t>
  </si>
  <si>
    <t>Formel vorgegben, kann überschrieben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</si>
</sst>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 _€_-;\-* #,##0\ _€_-;_-* &quot;-&quot;??\ _€_-;_-@_-"/>
    <numFmt numFmtId="165" formatCode="0_ ;\-0\ "/>
    <numFmt numFmtId="166" formatCode="0.000%"/>
    <numFmt numFmtId="167" formatCode="[$-407]General"/>
    <numFmt numFmtId="168" formatCode="#,##0&quot;    &quot;;&quot;-&quot;#,##0&quot;    &quot;;&quot; -&quot;#&quot;    &quot;;@&quot; &quot;"/>
    <numFmt numFmtId="169" formatCode="[$-407]dd&quot;.&quot;mm&quot;.&quot;yyyy"/>
    <numFmt numFmtId="170" formatCode="_-* #,##0\ _€_-;\-* #,##0\ _€_-;_-* &quot;-&quot;\ _€_-;_-@_-"/>
    <numFmt numFmtId="171" formatCode="#,##0_ ;[Red]\-#,##0\ "/>
  </numFmts>
  <fonts count="29"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b/>
      <sz val="11"/>
      <name val="Calibri"/>
      <family val="2"/>
      <scheme val="minor"/>
    </font>
    <font>
      <sz val="11"/>
      <name val="Calibri"/>
      <family val="2"/>
      <scheme val="minor"/>
    </font>
    <font>
      <b/>
      <sz val="14"/>
      <name val="Calibri"/>
      <family val="2"/>
      <scheme val="minor"/>
    </font>
    <font>
      <b/>
      <sz val="14"/>
      <color theme="1"/>
      <name val="Calibri"/>
      <family val="2"/>
      <scheme val="minor"/>
    </font>
    <font>
      <sz val="11"/>
      <color theme="0"/>
      <name val="Calibri"/>
      <family val="2"/>
      <scheme val="minor"/>
    </font>
    <font>
      <b/>
      <sz val="16"/>
      <color theme="1"/>
      <name val="Calibri"/>
      <family val="2"/>
      <scheme val="minor"/>
    </font>
    <font>
      <sz val="14"/>
      <name val="Calibri"/>
      <family val="2"/>
      <scheme val="minor"/>
    </font>
    <font>
      <b/>
      <sz val="11"/>
      <color rgb="FFFA7D00"/>
      <name val="Calibri"/>
      <family val="2"/>
      <scheme val="minor"/>
    </font>
    <font>
      <sz val="12"/>
      <color theme="1"/>
      <name val="Calibri"/>
      <family val="2"/>
      <scheme val="minor"/>
    </font>
    <font>
      <sz val="11"/>
      <color rgb="FF000000"/>
      <name val="Calibri"/>
      <family val="2"/>
    </font>
    <font>
      <b/>
      <sz val="14"/>
      <color rgb="FF000000"/>
      <name val="Calibri"/>
      <family val="2"/>
    </font>
    <font>
      <sz val="12"/>
      <color theme="0"/>
      <name val="Calibri"/>
      <family val="2"/>
    </font>
    <font>
      <sz val="11"/>
      <color theme="0"/>
      <name val="Calibri"/>
      <family val="2"/>
    </font>
    <font>
      <b/>
      <sz val="12"/>
      <color rgb="FF000000"/>
      <name val="Calibri"/>
      <family val="2"/>
    </font>
    <font>
      <b/>
      <u/>
      <sz val="16"/>
      <color rgb="FF000000"/>
      <name val="Calibri"/>
      <family val="2"/>
    </font>
    <font>
      <sz val="12"/>
      <color rgb="FF000000"/>
      <name val="Calibri"/>
      <family val="2"/>
    </font>
    <font>
      <sz val="11"/>
      <name val="Calibri"/>
      <family val="2"/>
    </font>
    <font>
      <sz val="11"/>
      <color rgb="FFFF0000"/>
      <name val="Calibri"/>
      <family val="2"/>
      <scheme val="minor"/>
    </font>
    <font>
      <sz val="12"/>
      <name val="Calibri"/>
      <family val="2"/>
      <scheme val="minor"/>
    </font>
    <font>
      <b/>
      <u/>
      <sz val="11"/>
      <color rgb="FFFF0000"/>
      <name val="Calibri"/>
      <family val="2"/>
      <scheme val="minor"/>
    </font>
    <font>
      <sz val="11"/>
      <color theme="1"/>
      <name val="Arial"/>
      <family val="2"/>
    </font>
    <font>
      <b/>
      <sz val="11"/>
      <color theme="1"/>
      <name val="Arial"/>
      <family val="2"/>
    </font>
    <font>
      <sz val="11"/>
      <name val="Arial"/>
      <family val="2"/>
    </font>
    <font>
      <b/>
      <sz val="11"/>
      <name val="Arial"/>
      <family val="2"/>
    </font>
    <font>
      <sz val="8"/>
      <color theme="1"/>
      <name val="Calibri"/>
      <family val="2"/>
      <scheme val="minor"/>
    </font>
  </fonts>
  <fills count="22">
    <fill>
      <patternFill patternType="none"/>
    </fill>
    <fill>
      <patternFill patternType="gray125"/>
    </fill>
    <fill>
      <patternFill patternType="solid">
        <fgColor rgb="FFF2F2F2"/>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gray0625">
        <fgColor theme="0" tint="-0.499984740745262"/>
        <bgColor theme="5" tint="0.79992065187536243"/>
      </patternFill>
    </fill>
    <fill>
      <patternFill patternType="solid">
        <fgColor rgb="FFE6B9B8"/>
        <bgColor rgb="FFE6B9B8"/>
      </patternFill>
    </fill>
    <fill>
      <patternFill patternType="solid">
        <fgColor rgb="FFF2DCDB"/>
        <bgColor rgb="FFF2DCDB"/>
      </patternFill>
    </fill>
    <fill>
      <patternFill patternType="solid">
        <fgColor theme="5" tint="0.79998168889431442"/>
        <bgColor rgb="FFE6B9B8"/>
      </patternFill>
    </fill>
    <fill>
      <patternFill patternType="solid">
        <fgColor theme="4" tint="0.39997558519241921"/>
        <bgColor rgb="FFE6B9B8"/>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59999389629810485"/>
        <bgColor indexed="65"/>
      </patternFill>
    </fill>
    <fill>
      <patternFill patternType="solid">
        <fgColor theme="4" tint="0.59999389629810485"/>
        <bgColor indexed="64"/>
      </patternFill>
    </fill>
    <fill>
      <patternFill patternType="solid">
        <fgColor theme="0" tint="-0.249977111117893"/>
        <bgColor indexed="64"/>
      </patternFill>
    </fill>
    <fill>
      <patternFill patternType="lightUp"/>
    </fill>
    <fill>
      <patternFill patternType="solid">
        <fgColor rgb="FFBFBFBF"/>
        <bgColor indexed="64"/>
      </patternFill>
    </fill>
    <fill>
      <patternFill patternType="gray0625">
        <fgColor auto="1"/>
        <bgColor theme="5" tint="0.79998168889431442"/>
      </patternFill>
    </fill>
    <fill>
      <patternFill patternType="solid">
        <fgColor theme="5" tint="0.79992065187536243"/>
        <bgColor theme="0" tint="-0.499984740745262"/>
      </patternFill>
    </fill>
    <fill>
      <patternFill patternType="solid">
        <fgColor theme="5" tint="0.59999389629810485"/>
        <bgColor indexed="64"/>
      </patternFill>
    </fill>
    <fill>
      <patternFill patternType="gray0625">
        <bgColor theme="5" tint="0.59999389629810485"/>
      </patternFill>
    </fill>
  </fills>
  <borders count="3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7F7F7F"/>
      </right>
      <top style="thin">
        <color rgb="FF7F7F7F"/>
      </top>
      <bottom style="thin">
        <color rgb="FF7F7F7F"/>
      </bottom>
      <diagonal/>
    </border>
    <border>
      <left/>
      <right style="thin">
        <color rgb="FF7F7F7F"/>
      </right>
      <top/>
      <bottom style="thin">
        <color rgb="FF7F7F7F"/>
      </bottom>
      <diagonal/>
    </border>
    <border>
      <left/>
      <right/>
      <top style="thin">
        <color rgb="FF7F7F7F"/>
      </top>
      <bottom style="thin">
        <color rgb="FF7F7F7F"/>
      </bottom>
      <diagonal/>
    </border>
    <border>
      <left/>
      <right/>
      <top/>
      <bottom style="thin">
        <color rgb="FF7F7F7F"/>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rgb="FF3F3F3F"/>
      </right>
      <top style="thin">
        <color rgb="FF3F3F3F"/>
      </top>
      <bottom style="thin">
        <color rgb="FF3F3F3F"/>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rgb="FF3F3F3F"/>
      </left>
      <right style="medium">
        <color indexed="64"/>
      </right>
      <top/>
      <bottom style="thin">
        <color rgb="FF3F3F3F"/>
      </bottom>
      <diagonal/>
    </border>
    <border>
      <left style="thin">
        <color rgb="FF3F3F3F"/>
      </left>
      <right style="medium">
        <color indexed="64"/>
      </right>
      <top style="thin">
        <color rgb="FF3F3F3F"/>
      </top>
      <bottom style="thin">
        <color rgb="FF3F3F3F"/>
      </bottom>
      <diagonal/>
    </border>
    <border>
      <left style="thin">
        <color rgb="FF3F3F3F"/>
      </left>
      <right style="medium">
        <color indexed="64"/>
      </right>
      <top style="thin">
        <color rgb="FF3F3F3F"/>
      </top>
      <bottom style="medium">
        <color indexed="64"/>
      </bottom>
      <diagonal/>
    </border>
    <border>
      <left/>
      <right/>
      <top/>
      <bottom style="thin">
        <color indexed="64"/>
      </bottom>
      <diagonal/>
    </border>
    <border>
      <left/>
      <right style="thin">
        <color indexed="64"/>
      </right>
      <top/>
      <bottom style="thin">
        <color indexed="64"/>
      </bottom>
      <diagonal/>
    </border>
    <border>
      <left style="dashDot">
        <color indexed="64"/>
      </left>
      <right/>
      <top style="thin">
        <color indexed="64"/>
      </top>
      <bottom/>
      <diagonal/>
    </border>
    <border>
      <left/>
      <right style="dashDot">
        <color indexed="64"/>
      </right>
      <top style="thin">
        <color indexed="64"/>
      </top>
      <bottom/>
      <diagonal/>
    </border>
    <border>
      <left style="dashDot">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1">
    <xf numFmtId="0" fontId="0" fillId="0" borderId="0"/>
    <xf numFmtId="0" fontId="2" fillId="2" borderId="2" applyNumberFormat="0" applyAlignment="0" applyProtection="0"/>
    <xf numFmtId="0" fontId="1" fillId="3" borderId="0" applyNumberFormat="0" applyBorder="0" applyAlignment="0" applyProtection="0"/>
    <xf numFmtId="0" fontId="8" fillId="4" borderId="0" applyNumberFormat="0" applyBorder="0" applyAlignment="0" applyProtection="0"/>
    <xf numFmtId="0" fontId="1" fillId="5" borderId="0" applyNumberFormat="0" applyBorder="0" applyAlignment="0" applyProtection="0"/>
    <xf numFmtId="9" fontId="1" fillId="0" borderId="0" applyFont="0" applyFill="0" applyBorder="0" applyAlignment="0" applyProtection="0"/>
    <xf numFmtId="0" fontId="11" fillId="2" borderId="1" applyNumberFormat="0" applyAlignment="0" applyProtection="0"/>
    <xf numFmtId="170" fontId="5" fillId="11" borderId="0">
      <alignment horizontal="left" vertical="center"/>
    </xf>
    <xf numFmtId="170" fontId="5" fillId="14" borderId="0">
      <alignment horizontal="left" vertical="center"/>
    </xf>
    <xf numFmtId="170" fontId="2" fillId="2" borderId="2" applyAlignment="0" applyProtection="0"/>
    <xf numFmtId="170" fontId="1" fillId="13" borderId="3">
      <alignment horizontal="left" vertical="center"/>
      <protection locked="0"/>
    </xf>
  </cellStyleXfs>
  <cellXfs count="202">
    <xf numFmtId="0" fontId="0" fillId="0" borderId="0" xfId="0"/>
    <xf numFmtId="0" fontId="1" fillId="3" borderId="3" xfId="2" applyBorder="1" applyAlignment="1" applyProtection="1">
      <alignment horizontal="center" vertical="center" wrapText="1"/>
    </xf>
    <xf numFmtId="0" fontId="0" fillId="3" borderId="3" xfId="2" applyFont="1" applyBorder="1" applyAlignment="1" applyProtection="1">
      <alignment horizontal="center" vertical="center" wrapText="1"/>
    </xf>
    <xf numFmtId="0" fontId="10" fillId="4" borderId="4" xfId="3" applyFont="1" applyBorder="1" applyProtection="1"/>
    <xf numFmtId="0" fontId="10" fillId="4" borderId="6" xfId="3" applyFont="1" applyBorder="1" applyProtection="1"/>
    <xf numFmtId="0" fontId="10" fillId="4" borderId="5" xfId="3" applyFont="1" applyBorder="1" applyProtection="1"/>
    <xf numFmtId="0" fontId="5" fillId="0" borderId="0" xfId="0" applyFont="1" applyProtection="1"/>
    <xf numFmtId="0" fontId="5" fillId="0" borderId="0" xfId="0" applyFont="1" applyFill="1" applyBorder="1" applyAlignment="1" applyProtection="1">
      <alignment horizontal="centerContinuous" vertical="center"/>
    </xf>
    <xf numFmtId="0" fontId="4" fillId="0" borderId="0" xfId="0" applyFont="1" applyProtection="1"/>
    <xf numFmtId="0" fontId="5" fillId="4" borderId="3" xfId="3" applyFont="1" applyBorder="1" applyAlignment="1" applyProtection="1">
      <alignment horizontal="center"/>
    </xf>
    <xf numFmtId="0" fontId="10" fillId="4" borderId="3" xfId="3" applyFont="1" applyBorder="1" applyProtection="1"/>
    <xf numFmtId="0" fontId="10" fillId="4" borderId="3" xfId="3" applyFont="1" applyBorder="1" applyAlignment="1" applyProtection="1">
      <alignment horizontal="centerContinuous" vertical="center" wrapText="1"/>
    </xf>
    <xf numFmtId="0" fontId="10" fillId="0" borderId="0" xfId="0" applyFont="1" applyProtection="1"/>
    <xf numFmtId="0" fontId="6" fillId="0" borderId="0" xfId="0" applyFont="1" applyBorder="1" applyAlignment="1" applyProtection="1">
      <alignment horizontal="left" vertical="center"/>
    </xf>
    <xf numFmtId="0" fontId="0" fillId="3" borderId="3" xfId="2" applyFont="1" applyBorder="1" applyAlignment="1" applyProtection="1">
      <alignment horizontal="center" vertical="center"/>
    </xf>
    <xf numFmtId="0" fontId="0" fillId="0" borderId="0" xfId="0" applyProtection="1"/>
    <xf numFmtId="164" fontId="2" fillId="2" borderId="2" xfId="1" applyNumberFormat="1" applyFont="1" applyProtection="1"/>
    <xf numFmtId="164" fontId="1" fillId="5" borderId="1" xfId="4" applyNumberFormat="1" applyBorder="1" applyProtection="1">
      <protection locked="0"/>
    </xf>
    <xf numFmtId="0" fontId="9" fillId="0" borderId="0" xfId="0" applyFont="1" applyProtection="1"/>
    <xf numFmtId="0" fontId="0" fillId="0" borderId="3" xfId="0" applyBorder="1" applyAlignment="1" applyProtection="1">
      <alignment horizontal="left" vertical="center"/>
    </xf>
    <xf numFmtId="0" fontId="0" fillId="0" borderId="0" xfId="0" applyFill="1" applyBorder="1" applyProtection="1"/>
    <xf numFmtId="0" fontId="0" fillId="0" borderId="0" xfId="0" applyFill="1" applyProtection="1"/>
    <xf numFmtId="0" fontId="0" fillId="3" borderId="3" xfId="2" applyFont="1" applyBorder="1" applyAlignment="1" applyProtection="1">
      <alignment vertical="center" wrapText="1"/>
    </xf>
    <xf numFmtId="0" fontId="7" fillId="0" borderId="0" xfId="0" applyFont="1" applyProtection="1"/>
    <xf numFmtId="0" fontId="10" fillId="4" borderId="4" xfId="3" applyFont="1" applyBorder="1" applyAlignment="1" applyProtection="1">
      <alignment vertical="center"/>
    </xf>
    <xf numFmtId="0" fontId="10" fillId="4" borderId="6" xfId="3" applyFont="1" applyBorder="1" applyAlignment="1" applyProtection="1">
      <alignment vertical="center"/>
    </xf>
    <xf numFmtId="0" fontId="10" fillId="4" borderId="5" xfId="3" applyFont="1" applyBorder="1" applyAlignment="1" applyProtection="1">
      <alignment vertical="center"/>
    </xf>
    <xf numFmtId="0" fontId="10" fillId="4" borderId="4" xfId="3" applyFont="1" applyBorder="1" applyAlignment="1" applyProtection="1"/>
    <xf numFmtId="0" fontId="10" fillId="4" borderId="6" xfId="3" applyFont="1" applyBorder="1" applyAlignment="1" applyProtection="1"/>
    <xf numFmtId="0" fontId="1" fillId="3" borderId="3" xfId="2" applyBorder="1"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vertical="center" wrapText="1"/>
    </xf>
    <xf numFmtId="0" fontId="5" fillId="0" borderId="0" xfId="0" applyFont="1" applyProtection="1"/>
    <xf numFmtId="1" fontId="0" fillId="0" borderId="0" xfId="0" applyNumberFormat="1" applyProtection="1"/>
    <xf numFmtId="1" fontId="1" fillId="5" borderId="1" xfId="4" applyNumberFormat="1" applyBorder="1" applyProtection="1">
      <protection locked="0"/>
    </xf>
    <xf numFmtId="164" fontId="1" fillId="5" borderId="7" xfId="4" applyNumberFormat="1" applyBorder="1" applyAlignment="1" applyProtection="1">
      <alignment horizontal="center" vertical="center"/>
      <protection locked="0"/>
    </xf>
    <xf numFmtId="164" fontId="0" fillId="5" borderId="1" xfId="4" applyNumberFormat="1" applyFont="1" applyBorder="1" applyProtection="1">
      <protection locked="0"/>
    </xf>
    <xf numFmtId="164" fontId="1" fillId="5" borderId="1" xfId="4" applyNumberFormat="1" applyBorder="1" applyAlignment="1" applyProtection="1">
      <alignment horizontal="center" vertical="center"/>
      <protection locked="0"/>
    </xf>
    <xf numFmtId="164" fontId="1" fillId="5" borderId="10" xfId="4" applyNumberFormat="1" applyBorder="1" applyAlignment="1" applyProtection="1">
      <alignment horizontal="center" vertical="center"/>
      <protection locked="0"/>
    </xf>
    <xf numFmtId="0" fontId="1" fillId="3" borderId="5" xfId="2" applyBorder="1" applyAlignment="1" applyProtection="1">
      <alignment horizontal="left" vertical="center"/>
    </xf>
    <xf numFmtId="165" fontId="1" fillId="5" borderId="1" xfId="4" applyNumberFormat="1" applyBorder="1" applyAlignment="1" applyProtection="1">
      <alignment horizontal="center" vertical="center"/>
      <protection locked="0"/>
    </xf>
    <xf numFmtId="1" fontId="3" fillId="5" borderId="7" xfId="4" applyNumberFormat="1" applyFont="1" applyBorder="1" applyAlignment="1" applyProtection="1">
      <alignment horizontal="center" vertical="center"/>
      <protection locked="0"/>
    </xf>
    <xf numFmtId="165" fontId="0" fillId="5" borderId="8" xfId="4" applyNumberFormat="1" applyFont="1" applyBorder="1" applyAlignment="1" applyProtection="1">
      <alignment horizontal="center" vertical="center"/>
      <protection locked="0"/>
    </xf>
    <xf numFmtId="1" fontId="1" fillId="6" borderId="1" xfId="4" applyNumberFormat="1" applyFill="1" applyBorder="1" applyAlignment="1" applyProtection="1">
      <alignment horizontal="center"/>
      <protection locked="0"/>
    </xf>
    <xf numFmtId="0" fontId="10" fillId="4" borderId="5" xfId="3" applyFont="1" applyBorder="1" applyAlignment="1" applyProtection="1"/>
    <xf numFmtId="164" fontId="11" fillId="2" borderId="1" xfId="6" applyNumberFormat="1" applyProtection="1"/>
    <xf numFmtId="165" fontId="1" fillId="5" borderId="1" xfId="4" applyNumberFormat="1" applyBorder="1" applyProtection="1">
      <protection locked="0"/>
    </xf>
    <xf numFmtId="0" fontId="12" fillId="0" borderId="0" xfId="0" applyFont="1"/>
    <xf numFmtId="10" fontId="1" fillId="5" borderId="7" xfId="5" applyNumberFormat="1" applyFill="1" applyBorder="1" applyAlignment="1" applyProtection="1">
      <alignment horizontal="center" vertical="center"/>
      <protection locked="0"/>
    </xf>
    <xf numFmtId="0" fontId="0" fillId="3" borderId="3" xfId="2" applyFont="1" applyBorder="1" applyAlignment="1" applyProtection="1">
      <alignment horizontal="left" vertical="center" wrapText="1"/>
    </xf>
    <xf numFmtId="0" fontId="10" fillId="4" borderId="4" xfId="3" applyFont="1" applyBorder="1" applyAlignment="1" applyProtection="1">
      <alignment horizontal="left" vertical="center"/>
    </xf>
    <xf numFmtId="164" fontId="1" fillId="5" borderId="8" xfId="4" applyNumberFormat="1" applyBorder="1" applyAlignment="1" applyProtection="1">
      <alignment horizontal="center" vertical="center"/>
    </xf>
    <xf numFmtId="165" fontId="1" fillId="5" borderId="8" xfId="4" applyNumberFormat="1" applyBorder="1" applyAlignment="1" applyProtection="1">
      <alignment horizontal="center" vertical="center"/>
    </xf>
    <xf numFmtId="164" fontId="2" fillId="2" borderId="2" xfId="1" applyNumberFormat="1" applyProtection="1"/>
    <xf numFmtId="1" fontId="2" fillId="2" borderId="2" xfId="1" applyNumberFormat="1" applyAlignment="1" applyProtection="1">
      <alignment horizontal="center" vertical="center"/>
    </xf>
    <xf numFmtId="164" fontId="0" fillId="5" borderId="9" xfId="4" applyNumberFormat="1" applyFont="1" applyBorder="1" applyAlignment="1" applyProtection="1">
      <alignment horizontal="left" vertical="center"/>
      <protection locked="0"/>
    </xf>
    <xf numFmtId="0" fontId="14" fillId="0" borderId="0" xfId="0" applyFont="1"/>
    <xf numFmtId="0" fontId="0" fillId="0" borderId="0" xfId="0"/>
    <xf numFmtId="0" fontId="0" fillId="0" borderId="0" xfId="0" applyFill="1" applyBorder="1"/>
    <xf numFmtId="0" fontId="15" fillId="0" borderId="0" xfId="0" applyFont="1" applyFill="1" applyBorder="1"/>
    <xf numFmtId="0" fontId="16" fillId="0" borderId="0" xfId="0" applyFont="1" applyFill="1" applyBorder="1"/>
    <xf numFmtId="0" fontId="17" fillId="0" borderId="0" xfId="0" applyFont="1"/>
    <xf numFmtId="0" fontId="0" fillId="0" borderId="0" xfId="0"/>
    <xf numFmtId="0" fontId="18" fillId="0" borderId="0" xfId="0" applyFont="1"/>
    <xf numFmtId="0" fontId="20" fillId="0" borderId="11" xfId="0" applyFont="1" applyBorder="1" applyAlignment="1">
      <alignment vertical="center" wrapText="1"/>
    </xf>
    <xf numFmtId="0" fontId="20" fillId="0" borderId="11" xfId="0" applyFont="1" applyBorder="1" applyAlignment="1">
      <alignment wrapText="1"/>
    </xf>
    <xf numFmtId="0" fontId="19" fillId="0" borderId="0" xfId="0" applyFont="1" applyFill="1" applyBorder="1"/>
    <xf numFmtId="0" fontId="13" fillId="0" borderId="0" xfId="0" applyFont="1" applyBorder="1" applyAlignment="1">
      <alignment wrapText="1"/>
    </xf>
    <xf numFmtId="0" fontId="17" fillId="0" borderId="0" xfId="0" applyFont="1" applyFill="1" applyBorder="1"/>
    <xf numFmtId="0" fontId="14" fillId="0" borderId="0" xfId="0" applyFont="1" applyBorder="1"/>
    <xf numFmtId="0" fontId="13" fillId="0" borderId="0" xfId="0" applyFont="1" applyAlignment="1">
      <alignment vertical="center"/>
    </xf>
    <xf numFmtId="0" fontId="0" fillId="8" borderId="11" xfId="0" applyFill="1" applyBorder="1" applyAlignment="1">
      <alignment vertical="top" wrapText="1"/>
    </xf>
    <xf numFmtId="0" fontId="0" fillId="8" borderId="11" xfId="0" applyFill="1" applyBorder="1" applyAlignment="1">
      <alignment vertical="top"/>
    </xf>
    <xf numFmtId="0" fontId="20" fillId="0" borderId="3" xfId="0" applyFont="1" applyBorder="1" applyAlignment="1">
      <alignment vertical="top" wrapText="1"/>
    </xf>
    <xf numFmtId="0" fontId="20" fillId="0" borderId="11" xfId="0" applyFont="1" applyBorder="1" applyAlignment="1">
      <alignment vertical="top" wrapText="1"/>
    </xf>
    <xf numFmtId="0" fontId="19" fillId="7" borderId="11" xfId="0" applyFont="1" applyFill="1" applyBorder="1" applyAlignment="1">
      <alignment vertical="top"/>
    </xf>
    <xf numFmtId="167" fontId="20" fillId="11" borderId="11" xfId="0" applyNumberFormat="1" applyFont="1" applyFill="1" applyBorder="1" applyAlignment="1" applyProtection="1">
      <alignment horizontal="center" vertical="center" wrapText="1"/>
    </xf>
    <xf numFmtId="0" fontId="13" fillId="10" borderId="11" xfId="0" applyFont="1" applyFill="1" applyBorder="1"/>
    <xf numFmtId="168" fontId="0" fillId="12" borderId="11" xfId="0" applyNumberFormat="1" applyFill="1" applyBorder="1" applyAlignment="1" applyProtection="1">
      <protection locked="0"/>
    </xf>
    <xf numFmtId="168" fontId="0" fillId="12" borderId="11" xfId="0" applyNumberFormat="1" applyFill="1" applyBorder="1" applyAlignment="1" applyProtection="1">
      <alignment horizontal="center"/>
      <protection locked="0"/>
    </xf>
    <xf numFmtId="169" fontId="0" fillId="12" borderId="11" xfId="0" applyNumberFormat="1" applyFill="1" applyBorder="1" applyAlignment="1" applyProtection="1">
      <alignment horizontal="center"/>
      <protection locked="0"/>
    </xf>
    <xf numFmtId="0" fontId="0" fillId="9" borderId="11" xfId="0" applyFill="1" applyBorder="1" applyAlignment="1" applyProtection="1">
      <alignment vertical="center"/>
      <protection locked="0"/>
    </xf>
    <xf numFmtId="0" fontId="0" fillId="9" borderId="11" xfId="0" applyFill="1" applyBorder="1" applyAlignment="1" applyProtection="1">
      <alignment vertical="center" wrapText="1"/>
      <protection locked="0"/>
    </xf>
    <xf numFmtId="49" fontId="0" fillId="9" borderId="11" xfId="0" applyNumberFormat="1" applyFill="1" applyBorder="1" applyAlignment="1" applyProtection="1">
      <alignment vertical="center" wrapText="1"/>
      <protection locked="0"/>
    </xf>
    <xf numFmtId="0" fontId="17" fillId="0" borderId="0" xfId="0" applyFont="1" applyProtection="1"/>
    <xf numFmtId="0" fontId="0" fillId="3" borderId="5" xfId="2" applyFont="1" applyBorder="1" applyAlignment="1" applyProtection="1">
      <alignment horizontal="left" vertical="center" wrapText="1"/>
    </xf>
    <xf numFmtId="0" fontId="7" fillId="0" borderId="0" xfId="0" applyFont="1" applyAlignment="1" applyProtection="1">
      <alignment vertical="center"/>
    </xf>
    <xf numFmtId="0" fontId="6" fillId="0" borderId="0" xfId="0" applyFont="1" applyProtection="1"/>
    <xf numFmtId="0" fontId="22" fillId="0" borderId="0" xfId="0" applyFont="1" applyAlignment="1" applyProtection="1">
      <alignment horizontal="center" vertical="center" wrapText="1"/>
    </xf>
    <xf numFmtId="170" fontId="0" fillId="0" borderId="18" xfId="0" applyNumberFormat="1" applyBorder="1" applyProtection="1"/>
    <xf numFmtId="170" fontId="0" fillId="0" borderId="0" xfId="0" applyNumberFormat="1" applyBorder="1" applyProtection="1"/>
    <xf numFmtId="1" fontId="5" fillId="0" borderId="19" xfId="0" applyNumberFormat="1" applyFont="1" applyBorder="1" applyAlignment="1" applyProtection="1">
      <alignment vertical="center"/>
    </xf>
    <xf numFmtId="49" fontId="4" fillId="0" borderId="19" xfId="0" applyNumberFormat="1" applyFont="1" applyFill="1" applyBorder="1" applyAlignment="1" applyProtection="1">
      <alignment horizontal="left" vertical="center" wrapText="1"/>
    </xf>
    <xf numFmtId="0" fontId="4" fillId="0" borderId="20" xfId="0" applyFont="1" applyFill="1" applyBorder="1" applyAlignment="1" applyProtection="1">
      <alignment vertical="center" wrapText="1"/>
    </xf>
    <xf numFmtId="170" fontId="2" fillId="2" borderId="17" xfId="9" applyNumberFormat="1" applyBorder="1" applyAlignment="1" applyProtection="1">
      <alignment vertical="center"/>
    </xf>
    <xf numFmtId="170" fontId="2" fillId="2" borderId="3" xfId="9" applyNumberFormat="1" applyBorder="1" applyAlignment="1" applyProtection="1">
      <alignment vertical="center"/>
    </xf>
    <xf numFmtId="0" fontId="5" fillId="0" borderId="0" xfId="0" applyFont="1" applyAlignment="1" applyProtection="1">
      <alignment vertical="center"/>
    </xf>
    <xf numFmtId="49" fontId="4" fillId="0" borderId="3" xfId="0" applyNumberFormat="1" applyFont="1" applyFill="1" applyBorder="1" applyAlignment="1" applyProtection="1">
      <alignment horizontal="left" vertical="center" wrapText="1"/>
    </xf>
    <xf numFmtId="0" fontId="4" fillId="0" borderId="4" xfId="0" applyFont="1" applyFill="1" applyBorder="1" applyAlignment="1" applyProtection="1">
      <alignment vertical="center" wrapText="1"/>
    </xf>
    <xf numFmtId="49" fontId="5" fillId="0" borderId="19" xfId="0" applyNumberFormat="1"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0" xfId="0" applyFont="1" applyAlignment="1" applyProtection="1">
      <alignment horizontal="center" vertical="center"/>
    </xf>
    <xf numFmtId="49" fontId="5" fillId="0" borderId="3" xfId="0" applyNumberFormat="1" applyFont="1" applyFill="1" applyBorder="1" applyAlignment="1" applyProtection="1">
      <alignment horizontal="right" vertical="center" wrapText="1"/>
    </xf>
    <xf numFmtId="0" fontId="5" fillId="0" borderId="4" xfId="0" applyFont="1" applyFill="1" applyBorder="1" applyAlignment="1" applyProtection="1">
      <alignment vertical="center" wrapText="1"/>
    </xf>
    <xf numFmtId="170" fontId="2" fillId="2" borderId="2" xfId="9" applyNumberFormat="1" applyBorder="1" applyAlignment="1" applyProtection="1">
      <alignment vertical="center"/>
    </xf>
    <xf numFmtId="170" fontId="2" fillId="2" borderId="21" xfId="9" applyNumberFormat="1" applyBorder="1" applyAlignment="1" applyProtection="1">
      <alignment vertical="center"/>
    </xf>
    <xf numFmtId="0" fontId="0" fillId="0" borderId="3" xfId="0" applyBorder="1"/>
    <xf numFmtId="170" fontId="22" fillId="11" borderId="0" xfId="7" applyFont="1" applyFill="1" applyBorder="1" applyAlignment="1">
      <alignment horizontal="center" vertical="center" wrapText="1"/>
    </xf>
    <xf numFmtId="0" fontId="6" fillId="11" borderId="12" xfId="3" applyFont="1" applyFill="1" applyBorder="1" applyAlignment="1" applyProtection="1">
      <alignment horizontal="center" vertical="top"/>
    </xf>
    <xf numFmtId="170" fontId="6" fillId="11" borderId="13" xfId="7" applyFont="1" applyFill="1" applyBorder="1">
      <alignment horizontal="left" vertical="center"/>
    </xf>
    <xf numFmtId="0" fontId="22" fillId="11" borderId="16" xfId="3" applyFont="1" applyFill="1" applyBorder="1" applyAlignment="1" applyProtection="1">
      <alignment horizontal="center" vertical="center" wrapText="1"/>
    </xf>
    <xf numFmtId="170" fontId="1" fillId="12" borderId="17" xfId="10" applyFill="1" applyBorder="1">
      <alignment horizontal="left" vertical="center"/>
      <protection locked="0"/>
    </xf>
    <xf numFmtId="170" fontId="1" fillId="12" borderId="3" xfId="10" applyFill="1" applyBorder="1">
      <alignment horizontal="left" vertical="center"/>
      <protection locked="0"/>
    </xf>
    <xf numFmtId="0" fontId="0" fillId="3" borderId="17" xfId="2" applyFont="1" applyBorder="1" applyAlignment="1" applyProtection="1">
      <alignment vertical="center" wrapText="1"/>
    </xf>
    <xf numFmtId="0" fontId="0" fillId="3" borderId="25" xfId="2" applyFont="1" applyBorder="1" applyAlignment="1" applyProtection="1">
      <alignment vertical="center" wrapText="1"/>
    </xf>
    <xf numFmtId="170" fontId="0" fillId="0" borderId="26" xfId="0" applyNumberFormat="1" applyBorder="1" applyProtection="1"/>
    <xf numFmtId="170" fontId="2" fillId="2" borderId="25" xfId="9" applyNumberFormat="1" applyBorder="1" applyAlignment="1" applyProtection="1">
      <alignment vertical="center"/>
    </xf>
    <xf numFmtId="170" fontId="2" fillId="2" borderId="27" xfId="9" applyNumberFormat="1" applyBorder="1" applyAlignment="1" applyProtection="1">
      <alignment horizontal="center" vertical="center"/>
    </xf>
    <xf numFmtId="170" fontId="2" fillId="2" borderId="28" xfId="9" applyNumberFormat="1" applyBorder="1" applyAlignment="1" applyProtection="1">
      <alignment vertical="center"/>
    </xf>
    <xf numFmtId="170" fontId="6" fillId="14" borderId="4" xfId="7" applyFont="1" applyFill="1" applyBorder="1" applyAlignment="1">
      <alignment vertical="center"/>
    </xf>
    <xf numFmtId="170" fontId="6" fillId="14" borderId="6" xfId="7" applyFont="1" applyFill="1" applyBorder="1" applyAlignment="1">
      <alignment vertical="center"/>
    </xf>
    <xf numFmtId="1" fontId="5" fillId="0" borderId="3" xfId="0" applyNumberFormat="1" applyFont="1" applyBorder="1" applyAlignment="1" applyProtection="1">
      <alignment vertical="center"/>
    </xf>
    <xf numFmtId="0" fontId="0" fillId="12" borderId="3" xfId="0" applyFill="1" applyBorder="1"/>
    <xf numFmtId="10" fontId="0" fillId="0" borderId="0" xfId="0" applyNumberFormat="1" applyFill="1" applyProtection="1"/>
    <xf numFmtId="0" fontId="5" fillId="0" borderId="0" xfId="0" applyFont="1" applyFill="1" applyBorder="1" applyAlignment="1">
      <alignment horizontal="left" vertical="center"/>
    </xf>
    <xf numFmtId="0" fontId="5" fillId="0" borderId="0" xfId="0" applyFont="1" applyFill="1" applyBorder="1" applyAlignment="1">
      <alignment vertical="center"/>
    </xf>
    <xf numFmtId="166" fontId="0" fillId="0" borderId="0" xfId="5" applyNumberFormat="1" applyFont="1" applyFill="1" applyProtection="1"/>
    <xf numFmtId="49" fontId="1" fillId="5" borderId="1" xfId="4" applyNumberFormat="1" applyBorder="1" applyProtection="1">
      <protection locked="0"/>
    </xf>
    <xf numFmtId="0" fontId="0" fillId="14" borderId="3" xfId="0" applyFill="1" applyBorder="1"/>
    <xf numFmtId="0" fontId="0" fillId="3" borderId="4" xfId="2" applyFont="1" applyBorder="1" applyAlignment="1" applyProtection="1">
      <alignment horizontal="left" vertical="center"/>
    </xf>
    <xf numFmtId="0" fontId="5" fillId="3" borderId="3" xfId="2" applyFont="1" applyBorder="1" applyAlignment="1" applyProtection="1">
      <alignment horizontal="center" vertical="center" wrapText="1"/>
    </xf>
    <xf numFmtId="49" fontId="1" fillId="5" borderId="10" xfId="4" applyNumberFormat="1" applyBorder="1" applyAlignment="1" applyProtection="1">
      <alignment horizontal="center" vertical="center"/>
      <protection locked="0"/>
    </xf>
    <xf numFmtId="0" fontId="21" fillId="0" borderId="0" xfId="0" applyFont="1" applyProtection="1"/>
    <xf numFmtId="0" fontId="3" fillId="3" borderId="3" xfId="2" applyFont="1" applyBorder="1" applyAlignment="1" applyProtection="1">
      <alignment horizontal="center" vertical="center" wrapText="1"/>
    </xf>
    <xf numFmtId="0" fontId="3" fillId="15" borderId="0" xfId="0" applyFont="1" applyFill="1" applyAlignment="1" applyProtection="1">
      <alignment horizontal="center"/>
    </xf>
    <xf numFmtId="0" fontId="0" fillId="0" borderId="0" xfId="0" applyBorder="1" applyAlignment="1"/>
    <xf numFmtId="170" fontId="1" fillId="12" borderId="22" xfId="10" applyFill="1" applyBorder="1">
      <alignment horizontal="left" vertical="center"/>
      <protection locked="0"/>
    </xf>
    <xf numFmtId="170" fontId="1" fillId="12" borderId="23" xfId="10" applyFill="1" applyBorder="1">
      <alignment horizontal="left" vertical="center"/>
      <protection locked="0"/>
    </xf>
    <xf numFmtId="170" fontId="2" fillId="2" borderId="29" xfId="9" applyNumberFormat="1" applyBorder="1" applyAlignment="1" applyProtection="1">
      <alignment vertical="center"/>
    </xf>
    <xf numFmtId="0" fontId="0" fillId="0" borderId="3" xfId="0" applyFont="1" applyBorder="1" applyAlignment="1" applyProtection="1">
      <alignment wrapText="1"/>
    </xf>
    <xf numFmtId="0" fontId="5" fillId="15" borderId="3" xfId="0" applyFont="1" applyFill="1" applyBorder="1" applyAlignment="1" applyProtection="1">
      <alignment horizontal="right"/>
    </xf>
    <xf numFmtId="0" fontId="5" fillId="15" borderId="3" xfId="0" applyFont="1" applyFill="1" applyBorder="1" applyProtection="1"/>
    <xf numFmtId="0" fontId="0" fillId="15" borderId="3" xfId="0" applyFill="1" applyBorder="1" applyProtection="1"/>
    <xf numFmtId="10" fontId="5" fillId="0" borderId="31" xfId="5" applyNumberFormat="1" applyFont="1" applyBorder="1" applyProtection="1"/>
    <xf numFmtId="10" fontId="5" fillId="0" borderId="19" xfId="5" applyNumberFormat="1" applyFont="1" applyBorder="1" applyProtection="1"/>
    <xf numFmtId="10" fontId="5" fillId="0" borderId="5" xfId="5" applyNumberFormat="1" applyFont="1" applyBorder="1" applyProtection="1"/>
    <xf numFmtId="10" fontId="5" fillId="0" borderId="3" xfId="5" applyNumberFormat="1" applyFont="1" applyBorder="1" applyProtection="1"/>
    <xf numFmtId="10" fontId="5" fillId="16" borderId="5" xfId="5" applyNumberFormat="1" applyFont="1" applyFill="1" applyBorder="1" applyProtection="1"/>
    <xf numFmtId="10" fontId="5" fillId="16" borderId="3" xfId="5" applyNumberFormat="1" applyFont="1" applyFill="1" applyBorder="1" applyProtection="1"/>
    <xf numFmtId="0" fontId="5" fillId="15" borderId="3" xfId="0" applyFont="1" applyFill="1" applyBorder="1" applyAlignment="1">
      <alignment horizontal="right" vertical="center"/>
    </xf>
    <xf numFmtId="0" fontId="24" fillId="0" borderId="0" xfId="0" applyFont="1" applyProtection="1"/>
    <xf numFmtId="0" fontId="25" fillId="0" borderId="4" xfId="0" applyFont="1" applyBorder="1" applyAlignment="1" applyProtection="1">
      <alignment horizontal="centerContinuous"/>
    </xf>
    <xf numFmtId="0" fontId="24" fillId="0" borderId="5" xfId="0" applyFont="1" applyBorder="1" applyAlignment="1" applyProtection="1">
      <alignment horizontal="centerContinuous"/>
    </xf>
    <xf numFmtId="0" fontId="24" fillId="0" borderId="6" xfId="0" applyFont="1" applyBorder="1" applyAlignment="1" applyProtection="1">
      <alignment horizontal="centerContinuous"/>
    </xf>
    <xf numFmtId="0" fontId="25" fillId="17" borderId="3" xfId="2" applyFont="1" applyFill="1" applyBorder="1" applyAlignment="1" applyProtection="1">
      <alignment horizontal="center" vertical="center" wrapText="1"/>
    </xf>
    <xf numFmtId="171" fontId="25" fillId="0" borderId="3" xfId="0" applyNumberFormat="1" applyFont="1" applyBorder="1" applyAlignment="1" applyProtection="1">
      <alignment vertical="center"/>
    </xf>
    <xf numFmtId="171" fontId="24" fillId="0" borderId="3" xfId="0" applyNumberFormat="1" applyFont="1" applyBorder="1" applyAlignment="1" applyProtection="1">
      <alignment vertical="center"/>
    </xf>
    <xf numFmtId="0" fontId="24" fillId="0" borderId="4" xfId="2" applyFont="1" applyFill="1" applyBorder="1" applyAlignment="1" applyProtection="1">
      <alignment horizontal="left" vertical="center"/>
    </xf>
    <xf numFmtId="171" fontId="25" fillId="0" borderId="32" xfId="0" applyNumberFormat="1" applyFont="1" applyBorder="1" applyAlignment="1" applyProtection="1">
      <alignment vertical="center"/>
    </xf>
    <xf numFmtId="171" fontId="24" fillId="0" borderId="13" xfId="0" applyNumberFormat="1" applyFont="1" applyBorder="1" applyAlignment="1" applyProtection="1">
      <alignment vertical="center"/>
    </xf>
    <xf numFmtId="171" fontId="24" fillId="0" borderId="32" xfId="0" applyNumberFormat="1" applyFont="1" applyBorder="1" applyAlignment="1" applyProtection="1">
      <alignment vertical="center"/>
    </xf>
    <xf numFmtId="171" fontId="24" fillId="0" borderId="33" xfId="0" applyNumberFormat="1" applyFont="1" applyBorder="1" applyAlignment="1" applyProtection="1">
      <alignment vertical="center"/>
    </xf>
    <xf numFmtId="171" fontId="24" fillId="0" borderId="0" xfId="0" applyNumberFormat="1" applyFont="1" applyBorder="1" applyAlignment="1" applyProtection="1">
      <alignment vertical="center"/>
    </xf>
    <xf numFmtId="171" fontId="25" fillId="0" borderId="0" xfId="0" applyNumberFormat="1" applyFont="1" applyBorder="1" applyAlignment="1" applyProtection="1">
      <alignment vertical="center"/>
    </xf>
    <xf numFmtId="0" fontId="24" fillId="0" borderId="34" xfId="0" applyFont="1" applyBorder="1" applyProtection="1"/>
    <xf numFmtId="0" fontId="25" fillId="17" borderId="4" xfId="2" applyFont="1" applyFill="1" applyBorder="1" applyAlignment="1" applyProtection="1">
      <alignment horizontal="center" vertical="center"/>
    </xf>
    <xf numFmtId="0" fontId="24" fillId="0" borderId="3" xfId="0" applyFont="1" applyBorder="1" applyAlignment="1" applyProtection="1">
      <alignment horizontal="left"/>
    </xf>
    <xf numFmtId="171" fontId="24" fillId="0" borderId="3" xfId="0" applyNumberFormat="1" applyFont="1" applyBorder="1" applyProtection="1"/>
    <xf numFmtId="171" fontId="26" fillId="0" borderId="3" xfId="0" applyNumberFormat="1" applyFont="1" applyBorder="1" applyProtection="1"/>
    <xf numFmtId="171" fontId="26" fillId="0" borderId="3" xfId="0" applyNumberFormat="1" applyFont="1" applyFill="1" applyBorder="1" applyProtection="1"/>
    <xf numFmtId="0" fontId="24" fillId="0" borderId="3" xfId="0" applyFont="1" applyBorder="1" applyAlignment="1" applyProtection="1">
      <alignment horizontal="center" vertical="top" wrapText="1"/>
    </xf>
    <xf numFmtId="10" fontId="24" fillId="0" borderId="19" xfId="5" applyNumberFormat="1" applyFont="1" applyFill="1" applyBorder="1" applyAlignment="1" applyProtection="1">
      <alignment horizontal="center"/>
    </xf>
    <xf numFmtId="0" fontId="24" fillId="0" borderId="23" xfId="0" applyFont="1" applyBorder="1" applyAlignment="1" applyProtection="1">
      <alignment horizontal="center" vertical="top" wrapText="1"/>
    </xf>
    <xf numFmtId="10" fontId="24" fillId="0" borderId="23" xfId="5" applyNumberFormat="1" applyFont="1" applyFill="1" applyBorder="1" applyAlignment="1" applyProtection="1">
      <alignment horizontal="center"/>
    </xf>
    <xf numFmtId="171" fontId="25" fillId="18" borderId="3" xfId="4" applyNumberFormat="1" applyFont="1" applyFill="1" applyBorder="1" applyProtection="1">
      <protection locked="0"/>
    </xf>
    <xf numFmtId="171" fontId="27" fillId="18" borderId="3" xfId="4" applyNumberFormat="1" applyFont="1" applyFill="1" applyBorder="1" applyProtection="1">
      <protection locked="0"/>
    </xf>
    <xf numFmtId="0" fontId="25" fillId="14" borderId="4" xfId="2" applyFont="1" applyFill="1" applyBorder="1" applyAlignment="1" applyProtection="1">
      <alignment horizontal="center" vertical="center" wrapText="1"/>
    </xf>
    <xf numFmtId="0" fontId="24" fillId="14" borderId="4" xfId="2" applyFont="1" applyFill="1" applyBorder="1" applyAlignment="1" applyProtection="1">
      <alignment horizontal="center" vertical="center" wrapText="1"/>
    </xf>
    <xf numFmtId="0" fontId="25" fillId="14" borderId="3" xfId="2" applyFont="1" applyFill="1" applyBorder="1" applyAlignment="1" applyProtection="1">
      <alignment horizontal="center" vertical="center" wrapText="1"/>
    </xf>
    <xf numFmtId="0" fontId="24" fillId="14" borderId="4" xfId="2" applyFont="1" applyFill="1" applyBorder="1" applyAlignment="1" applyProtection="1">
      <alignment horizontal="left" vertical="center"/>
    </xf>
    <xf numFmtId="164" fontId="1" fillId="19" borderId="1" xfId="4" applyNumberFormat="1" applyFill="1" applyBorder="1" applyProtection="1">
      <protection locked="0"/>
    </xf>
    <xf numFmtId="171" fontId="25" fillId="0" borderId="3" xfId="0" applyNumberFormat="1" applyFont="1" applyFill="1" applyBorder="1" applyAlignment="1" applyProtection="1">
      <alignment vertical="center"/>
    </xf>
    <xf numFmtId="171" fontId="24" fillId="0" borderId="3" xfId="0" applyNumberFormat="1" applyFont="1" applyFill="1" applyBorder="1" applyAlignment="1" applyProtection="1">
      <alignment vertical="center"/>
    </xf>
    <xf numFmtId="171" fontId="26" fillId="0" borderId="3" xfId="0" applyNumberFormat="1" applyFont="1" applyFill="1" applyBorder="1" applyAlignment="1" applyProtection="1">
      <alignment vertical="center"/>
    </xf>
    <xf numFmtId="10" fontId="5" fillId="20" borderId="3" xfId="5" applyNumberFormat="1" applyFont="1" applyFill="1" applyBorder="1" applyProtection="1"/>
    <xf numFmtId="0" fontId="0" fillId="20" borderId="0" xfId="0" applyFill="1" applyProtection="1"/>
    <xf numFmtId="0" fontId="28" fillId="0" borderId="0" xfId="0" applyFont="1" applyProtection="1"/>
    <xf numFmtId="166" fontId="5" fillId="0" borderId="19" xfId="5" applyNumberFormat="1" applyFont="1" applyBorder="1" applyProtection="1"/>
    <xf numFmtId="166" fontId="24" fillId="0" borderId="19" xfId="5" applyNumberFormat="1" applyFont="1" applyFill="1" applyBorder="1" applyAlignment="1" applyProtection="1">
      <alignment horizontal="center"/>
    </xf>
    <xf numFmtId="166" fontId="24" fillId="0" borderId="23" xfId="5" applyNumberFormat="1" applyFont="1" applyFill="1" applyBorder="1" applyAlignment="1" applyProtection="1">
      <alignment horizontal="center"/>
    </xf>
    <xf numFmtId="0" fontId="13" fillId="21" borderId="3" xfId="0" applyFont="1" applyFill="1" applyBorder="1" applyAlignment="1">
      <alignment horizontal="left"/>
    </xf>
    <xf numFmtId="0" fontId="13" fillId="20" borderId="3" xfId="0" applyFont="1" applyFill="1" applyBorder="1" applyAlignment="1">
      <alignment horizontal="left"/>
    </xf>
    <xf numFmtId="0" fontId="13" fillId="0" borderId="3" xfId="0" applyFont="1" applyBorder="1" applyAlignment="1">
      <alignment horizontal="left"/>
    </xf>
    <xf numFmtId="0" fontId="24" fillId="0" borderId="35"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19" xfId="0" applyFont="1" applyBorder="1" applyAlignment="1" applyProtection="1">
      <alignment horizontal="left" vertical="center"/>
    </xf>
    <xf numFmtId="0" fontId="10" fillId="4" borderId="14" xfId="3" applyFont="1" applyBorder="1" applyAlignment="1" applyProtection="1">
      <alignment horizontal="center" vertical="center"/>
    </xf>
    <xf numFmtId="0" fontId="10" fillId="4" borderId="15" xfId="3" applyFont="1" applyBorder="1" applyAlignment="1" applyProtection="1">
      <alignment horizontal="center" vertical="center"/>
    </xf>
    <xf numFmtId="0" fontId="10" fillId="4" borderId="24" xfId="3" applyFont="1" applyBorder="1" applyAlignment="1" applyProtection="1">
      <alignment horizontal="center" vertical="center"/>
    </xf>
    <xf numFmtId="0" fontId="10" fillId="4" borderId="4" xfId="3" applyFont="1" applyBorder="1" applyAlignment="1" applyProtection="1">
      <alignment horizontal="center" wrapText="1"/>
    </xf>
    <xf numFmtId="0" fontId="10" fillId="4" borderId="5" xfId="3" applyFont="1" applyBorder="1" applyAlignment="1" applyProtection="1">
      <alignment horizontal="center" wrapText="1"/>
    </xf>
    <xf numFmtId="0" fontId="0" fillId="0" borderId="30" xfId="0" applyBorder="1" applyAlignment="1" applyProtection="1">
      <alignment horizontal="center"/>
    </xf>
  </cellXfs>
  <cellStyles count="11">
    <cellStyle name="20 % - Akzent2" xfId="4" builtinId="34"/>
    <cellStyle name="40 % - Akzent1" xfId="2" builtinId="31"/>
    <cellStyle name="60 % - Akzent1" xfId="3" builtinId="32"/>
    <cellStyle name="Ausgabe" xfId="1" builtinId="21"/>
    <cellStyle name="Ausgabe 2" xfId="9"/>
    <cellStyle name="Berechnung" xfId="6" builtinId="22"/>
    <cellStyle name="Eingabefeld1" xfId="10"/>
    <cellStyle name="Prozent" xfId="5" builtinId="5"/>
    <cellStyle name="Standard" xfId="0" builtinId="0"/>
    <cellStyle name="Tablehead2" xfId="7"/>
    <cellStyle name="Tablehead3" xfId="8"/>
  </cellStyles>
  <dxfs count="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7E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BNetzAPowerPoint">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lnDef>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Office Theme 13">
        <a:dk1>
          <a:srgbClr val="000000"/>
        </a:dk1>
        <a:lt1>
          <a:srgbClr val="FFFFFF"/>
        </a:lt1>
        <a:dk2>
          <a:srgbClr val="FFFFFF"/>
        </a:dk2>
        <a:lt2>
          <a:srgbClr val="808080"/>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Office Theme 14">
        <a:dk1>
          <a:srgbClr val="000000"/>
        </a:dk1>
        <a:lt1>
          <a:srgbClr val="FFFFFF"/>
        </a:lt1>
        <a:dk2>
          <a:srgbClr val="FFFFFF"/>
        </a:dk2>
        <a:lt2>
          <a:srgbClr val="D5E0E9"/>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Bundesnetzagentur-Vorlage 1">
        <a:dk1>
          <a:srgbClr val="000000"/>
        </a:dk1>
        <a:lt1>
          <a:srgbClr val="FFFFFF"/>
        </a:lt1>
        <a:dk2>
          <a:srgbClr val="FFFFFF"/>
        </a:dk2>
        <a:lt2>
          <a:srgbClr val="D9E5F2"/>
        </a:lt2>
        <a:accent1>
          <a:srgbClr val="417DBE"/>
        </a:accent1>
        <a:accent2>
          <a:srgbClr val="E16900"/>
        </a:accent2>
        <a:accent3>
          <a:srgbClr val="FFFFFF"/>
        </a:accent3>
        <a:accent4>
          <a:srgbClr val="000000"/>
        </a:accent4>
        <a:accent5>
          <a:srgbClr val="B0BFDB"/>
        </a:accent5>
        <a:accent6>
          <a:srgbClr val="CC5E00"/>
        </a:accent6>
        <a:hlink>
          <a:srgbClr val="8DB1D8"/>
        </a:hlink>
        <a:folHlink>
          <a:srgbClr val="57676F"/>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6" tint="0.39997558519241921"/>
  </sheetPr>
  <dimension ref="A1:Q46"/>
  <sheetViews>
    <sheetView topLeftCell="A19" zoomScaleNormal="100" workbookViewId="0"/>
  </sheetViews>
  <sheetFormatPr baseColWidth="10" defaultColWidth="11.42578125" defaultRowHeight="15" x14ac:dyDescent="0.25"/>
  <cols>
    <col min="1" max="1" width="32.85546875" style="57" customWidth="1"/>
    <col min="2" max="2" width="94" style="57" customWidth="1"/>
    <col min="3" max="3" width="20.28515625" style="57" customWidth="1"/>
    <col min="4" max="1022" width="11.5703125" style="62" customWidth="1"/>
    <col min="1023" max="16384" width="11.42578125" style="62"/>
  </cols>
  <sheetData>
    <row r="1" spans="1:17" ht="18.75" x14ac:dyDescent="0.3">
      <c r="A1" s="56" t="s">
        <v>158</v>
      </c>
      <c r="C1" s="62"/>
    </row>
    <row r="2" spans="1:17" ht="18.75" x14ac:dyDescent="0.3">
      <c r="A2" s="56"/>
      <c r="B2" s="62"/>
      <c r="C2" s="62"/>
    </row>
    <row r="3" spans="1:17" ht="15.75" x14ac:dyDescent="0.25">
      <c r="A3" s="61" t="s">
        <v>201</v>
      </c>
      <c r="B3" s="62"/>
      <c r="C3" s="62"/>
    </row>
    <row r="4" spans="1:17" ht="7.5" customHeight="1" x14ac:dyDescent="0.3">
      <c r="A4" s="56"/>
      <c r="B4" s="62"/>
      <c r="C4" s="62"/>
    </row>
    <row r="5" spans="1:17" x14ac:dyDescent="0.25">
      <c r="A5" s="192" t="s">
        <v>202</v>
      </c>
      <c r="B5" s="192"/>
      <c r="C5" s="62"/>
    </row>
    <row r="6" spans="1:17" x14ac:dyDescent="0.25">
      <c r="A6" s="191" t="s">
        <v>203</v>
      </c>
      <c r="B6" s="191"/>
      <c r="C6" s="62"/>
    </row>
    <row r="7" spans="1:17" x14ac:dyDescent="0.25">
      <c r="A7" s="190" t="s">
        <v>204</v>
      </c>
      <c r="B7" s="190"/>
      <c r="C7" s="62"/>
    </row>
    <row r="8" spans="1:17" ht="30" customHeight="1" x14ac:dyDescent="0.3">
      <c r="A8" s="56"/>
      <c r="B8" s="62"/>
      <c r="C8" s="62"/>
    </row>
    <row r="9" spans="1:17" ht="12.75" customHeight="1" x14ac:dyDescent="0.35">
      <c r="A9" s="63"/>
      <c r="C9" s="62"/>
      <c r="D9" s="63"/>
      <c r="F9" s="63"/>
      <c r="H9" s="63"/>
      <c r="J9" s="63"/>
      <c r="M9" s="63"/>
      <c r="O9" s="63"/>
      <c r="Q9" s="63"/>
    </row>
    <row r="10" spans="1:17" ht="15.75" x14ac:dyDescent="0.25">
      <c r="A10" s="61" t="s">
        <v>106</v>
      </c>
      <c r="C10" s="62"/>
    </row>
    <row r="11" spans="1:17" ht="90" x14ac:dyDescent="0.25">
      <c r="A11" s="75" t="s">
        <v>97</v>
      </c>
      <c r="B11" s="64" t="s">
        <v>159</v>
      </c>
      <c r="C11" s="62"/>
    </row>
    <row r="12" spans="1:17" ht="90" x14ac:dyDescent="0.25">
      <c r="A12" s="75" t="s">
        <v>96</v>
      </c>
      <c r="B12" s="64" t="s">
        <v>160</v>
      </c>
      <c r="C12" s="62"/>
    </row>
    <row r="13" spans="1:17" ht="162.75" customHeight="1" x14ac:dyDescent="0.25">
      <c r="A13" s="75" t="s">
        <v>98</v>
      </c>
      <c r="B13" s="74" t="s">
        <v>169</v>
      </c>
      <c r="C13" s="62"/>
    </row>
    <row r="14" spans="1:17" ht="30" x14ac:dyDescent="0.25">
      <c r="A14" s="75" t="s">
        <v>95</v>
      </c>
      <c r="B14" s="65" t="s">
        <v>143</v>
      </c>
      <c r="C14" s="62"/>
    </row>
    <row r="15" spans="1:17" ht="144" customHeight="1" x14ac:dyDescent="0.25">
      <c r="A15" s="75" t="s">
        <v>156</v>
      </c>
      <c r="B15" s="74" t="s">
        <v>157</v>
      </c>
      <c r="C15" s="62"/>
    </row>
    <row r="16" spans="1:17" ht="246" customHeight="1" x14ac:dyDescent="0.25">
      <c r="A16" s="75" t="s">
        <v>94</v>
      </c>
      <c r="B16" s="65" t="s">
        <v>161</v>
      </c>
      <c r="C16" s="62"/>
    </row>
    <row r="17" spans="1:3" ht="32.25" customHeight="1" x14ac:dyDescent="0.25">
      <c r="A17" s="75" t="s">
        <v>144</v>
      </c>
      <c r="B17" s="65" t="s">
        <v>162</v>
      </c>
      <c r="C17" s="62"/>
    </row>
    <row r="18" spans="1:3" ht="45" x14ac:dyDescent="0.25">
      <c r="A18" s="75" t="s">
        <v>141</v>
      </c>
      <c r="B18" s="65" t="s">
        <v>142</v>
      </c>
      <c r="C18" s="62"/>
    </row>
    <row r="19" spans="1:3" ht="15.75" x14ac:dyDescent="0.25">
      <c r="A19" s="66"/>
      <c r="B19" s="67"/>
      <c r="C19" s="62"/>
    </row>
    <row r="20" spans="1:3" ht="15.75" x14ac:dyDescent="0.25">
      <c r="A20" s="68" t="s">
        <v>165</v>
      </c>
      <c r="B20" s="67"/>
      <c r="C20" s="62"/>
    </row>
    <row r="21" spans="1:3" x14ac:dyDescent="0.25">
      <c r="B21" s="67"/>
      <c r="C21" s="62"/>
    </row>
    <row r="22" spans="1:3" ht="18.75" x14ac:dyDescent="0.3">
      <c r="A22" s="69" t="s">
        <v>107</v>
      </c>
      <c r="B22" s="70"/>
      <c r="C22" s="62"/>
    </row>
    <row r="23" spans="1:3" ht="60" x14ac:dyDescent="0.25">
      <c r="A23" s="71" t="s">
        <v>108</v>
      </c>
      <c r="B23" s="73" t="s">
        <v>145</v>
      </c>
      <c r="C23" s="62"/>
    </row>
    <row r="24" spans="1:3" ht="87" customHeight="1" x14ac:dyDescent="0.25">
      <c r="A24" s="72" t="s">
        <v>14</v>
      </c>
      <c r="B24" s="74" t="s">
        <v>163</v>
      </c>
    </row>
    <row r="25" spans="1:3" ht="45.75" customHeight="1" x14ac:dyDescent="0.25">
      <c r="A25" s="72" t="s">
        <v>8</v>
      </c>
      <c r="B25" s="74" t="s">
        <v>164</v>
      </c>
    </row>
    <row r="29" spans="1:3" x14ac:dyDescent="0.25">
      <c r="A29" s="62"/>
      <c r="B29" s="62"/>
      <c r="C29" s="62"/>
    </row>
    <row r="30" spans="1:3" x14ac:dyDescent="0.25">
      <c r="A30" s="62"/>
      <c r="B30" s="62"/>
      <c r="C30" s="62"/>
    </row>
    <row r="31" spans="1:3" x14ac:dyDescent="0.25">
      <c r="A31" s="62"/>
      <c r="B31" s="62"/>
      <c r="C31" s="62"/>
    </row>
    <row r="32" spans="1:3" x14ac:dyDescent="0.25">
      <c r="A32" s="62"/>
      <c r="B32" s="62"/>
      <c r="C32" s="62"/>
    </row>
    <row r="33" spans="1:3" x14ac:dyDescent="0.25">
      <c r="A33" s="62"/>
      <c r="B33" s="62"/>
      <c r="C33" s="62"/>
    </row>
    <row r="34" spans="1:3" x14ac:dyDescent="0.25">
      <c r="A34" s="62"/>
      <c r="B34" s="62"/>
      <c r="C34" s="62"/>
    </row>
    <row r="35" spans="1:3" x14ac:dyDescent="0.25">
      <c r="A35" s="62"/>
      <c r="B35" s="62"/>
      <c r="C35" s="62"/>
    </row>
    <row r="36" spans="1:3" x14ac:dyDescent="0.25">
      <c r="A36" s="62"/>
      <c r="B36" s="62"/>
      <c r="C36" s="62"/>
    </row>
    <row r="37" spans="1:3" x14ac:dyDescent="0.25">
      <c r="A37" s="62"/>
      <c r="B37" s="62"/>
      <c r="C37" s="62"/>
    </row>
    <row r="38" spans="1:3" x14ac:dyDescent="0.25">
      <c r="A38" s="62"/>
      <c r="B38" s="62"/>
      <c r="C38" s="62"/>
    </row>
    <row r="39" spans="1:3" x14ac:dyDescent="0.25">
      <c r="A39" s="62"/>
      <c r="B39" s="62"/>
      <c r="C39" s="62"/>
    </row>
    <row r="40" spans="1:3" x14ac:dyDescent="0.25">
      <c r="A40" s="62"/>
      <c r="B40" s="62"/>
      <c r="C40" s="62"/>
    </row>
    <row r="41" spans="1:3" x14ac:dyDescent="0.25">
      <c r="A41" s="62"/>
      <c r="B41" s="62"/>
      <c r="C41" s="62"/>
    </row>
    <row r="42" spans="1:3" x14ac:dyDescent="0.25">
      <c r="A42" s="62"/>
      <c r="B42" s="62"/>
      <c r="C42" s="62"/>
    </row>
    <row r="43" spans="1:3" x14ac:dyDescent="0.25">
      <c r="A43" s="62"/>
      <c r="B43" s="62"/>
      <c r="C43" s="62"/>
    </row>
    <row r="44" spans="1:3" x14ac:dyDescent="0.25">
      <c r="A44" s="62"/>
      <c r="B44" s="62"/>
      <c r="C44" s="62"/>
    </row>
    <row r="45" spans="1:3" x14ac:dyDescent="0.25">
      <c r="A45" s="62"/>
      <c r="B45" s="62"/>
      <c r="C45" s="62"/>
    </row>
    <row r="46" spans="1:3" x14ac:dyDescent="0.25">
      <c r="A46" s="62"/>
      <c r="B46" s="62"/>
      <c r="C46" s="62"/>
    </row>
  </sheetData>
  <sheetProtection formatCells="0" formatColumns="0" formatRows="0"/>
  <mergeCells count="3">
    <mergeCell ref="A7:B7"/>
    <mergeCell ref="A6:B6"/>
    <mergeCell ref="A5:B5"/>
  </mergeCells>
  <pageMargins left="0.70000000000000007" right="0.70000000000000007" top="1.5748031496062991" bottom="1.5748031496062991" header="1.1811023622047243" footer="1.1811023622047243"/>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4" tint="0.79998168889431442"/>
  </sheetPr>
  <dimension ref="A1:S46"/>
  <sheetViews>
    <sheetView topLeftCell="D1" workbookViewId="0">
      <selection activeCell="R5" sqref="R3:R5"/>
    </sheetView>
  </sheetViews>
  <sheetFormatPr baseColWidth="10" defaultRowHeight="15" x14ac:dyDescent="0.25"/>
  <cols>
    <col min="1" max="1" width="59.28515625" style="15" customWidth="1"/>
    <col min="2" max="2" width="14" style="15" customWidth="1"/>
    <col min="3" max="3" width="14.85546875" style="15" customWidth="1"/>
    <col min="4" max="4" width="5.7109375" style="15" bestFit="1" customWidth="1"/>
    <col min="5" max="5" width="134.42578125" style="15" customWidth="1"/>
    <col min="6" max="6" width="18.140625" style="15" customWidth="1"/>
    <col min="7" max="7" width="12.5703125" style="15" bestFit="1" customWidth="1"/>
    <col min="8" max="8" width="16.140625" style="15" bestFit="1" customWidth="1"/>
    <col min="9" max="9" width="11.140625" style="15" bestFit="1" customWidth="1"/>
    <col min="10" max="10" width="11.42578125" style="15"/>
    <col min="11" max="11" width="62.140625" style="15" customWidth="1"/>
    <col min="12" max="12" width="63.7109375" style="15" customWidth="1"/>
    <col min="13" max="13" width="11.42578125" style="15"/>
    <col min="14" max="14" width="3.28515625" style="15" customWidth="1"/>
    <col min="15" max="16384" width="11.42578125" style="15"/>
  </cols>
  <sheetData>
    <row r="1" spans="1:19" x14ac:dyDescent="0.25">
      <c r="A1" s="134" t="s">
        <v>176</v>
      </c>
      <c r="B1" s="134" t="s">
        <v>73</v>
      </c>
      <c r="C1" s="134" t="s">
        <v>74</v>
      </c>
      <c r="D1" s="134" t="s">
        <v>19</v>
      </c>
      <c r="E1" s="134" t="s">
        <v>70</v>
      </c>
      <c r="F1" s="134" t="s">
        <v>82</v>
      </c>
      <c r="G1" s="134"/>
      <c r="H1" s="15" t="s">
        <v>91</v>
      </c>
      <c r="I1" s="134" t="s">
        <v>92</v>
      </c>
      <c r="J1" s="134" t="s">
        <v>93</v>
      </c>
      <c r="K1" s="134" t="s">
        <v>109</v>
      </c>
      <c r="L1" s="134" t="s">
        <v>139</v>
      </c>
      <c r="M1" s="134" t="s">
        <v>152</v>
      </c>
      <c r="N1" s="135"/>
      <c r="O1" s="201" t="s">
        <v>180</v>
      </c>
      <c r="P1" s="201"/>
      <c r="Q1" s="201"/>
      <c r="R1" s="201"/>
    </row>
    <row r="2" spans="1:19" x14ac:dyDescent="0.25">
      <c r="A2" s="21"/>
      <c r="B2" s="21"/>
      <c r="C2" s="21"/>
      <c r="D2" s="21">
        <v>2023</v>
      </c>
      <c r="E2" s="21" t="s">
        <v>10</v>
      </c>
      <c r="F2" s="21" t="s">
        <v>83</v>
      </c>
      <c r="G2" s="123">
        <v>5.0700000000000002E-2</v>
      </c>
      <c r="H2" s="21">
        <v>2021</v>
      </c>
      <c r="I2" s="21">
        <v>2021</v>
      </c>
      <c r="J2" s="21">
        <f t="shared" ref="J2:J11" si="0">J3-1</f>
        <v>2015</v>
      </c>
      <c r="K2" s="21" t="s">
        <v>110</v>
      </c>
      <c r="L2" s="124" t="s">
        <v>125</v>
      </c>
      <c r="M2" s="15" t="s">
        <v>75</v>
      </c>
      <c r="O2" s="140" t="s">
        <v>181</v>
      </c>
      <c r="P2" s="141" t="s">
        <v>82</v>
      </c>
      <c r="Q2" s="141" t="s">
        <v>182</v>
      </c>
      <c r="R2" s="142" t="s">
        <v>183</v>
      </c>
    </row>
    <row r="3" spans="1:19" x14ac:dyDescent="0.25">
      <c r="A3" s="21" t="s">
        <v>45</v>
      </c>
      <c r="B3" s="21">
        <v>45</v>
      </c>
      <c r="C3" s="21">
        <v>45</v>
      </c>
      <c r="D3" s="21">
        <v>2024</v>
      </c>
      <c r="E3" s="21" t="s">
        <v>66</v>
      </c>
      <c r="F3" s="21" t="s">
        <v>84</v>
      </c>
      <c r="G3" s="123">
        <v>2.0299999999999999E-2</v>
      </c>
      <c r="H3" s="21">
        <v>2022</v>
      </c>
      <c r="I3" s="21">
        <v>2022</v>
      </c>
      <c r="J3" s="21">
        <f t="shared" si="0"/>
        <v>2016</v>
      </c>
      <c r="K3" s="21" t="s">
        <v>111</v>
      </c>
      <c r="L3" s="125" t="s">
        <v>6</v>
      </c>
      <c r="M3" s="15" t="s">
        <v>153</v>
      </c>
      <c r="O3" s="140">
        <v>2021</v>
      </c>
      <c r="P3" s="143">
        <v>5.0700000000000002E-2</v>
      </c>
      <c r="Q3" s="144">
        <v>2.0299999999999999E-2</v>
      </c>
      <c r="R3" s="187">
        <f>IF(P3="","",ROUND(40%*P3+60%*Q3,5))</f>
        <v>3.2460000000000003E-2</v>
      </c>
    </row>
    <row r="4" spans="1:19" x14ac:dyDescent="0.25">
      <c r="A4" s="21" t="s">
        <v>15</v>
      </c>
      <c r="B4" s="21">
        <v>50</v>
      </c>
      <c r="C4" s="21">
        <v>60</v>
      </c>
      <c r="D4" s="21">
        <v>2025</v>
      </c>
      <c r="E4" s="21" t="s">
        <v>67</v>
      </c>
      <c r="F4" s="21" t="s">
        <v>85</v>
      </c>
      <c r="G4" s="126">
        <f>G2*0.4+G3*0.6</f>
        <v>3.2460000000000003E-2</v>
      </c>
      <c r="H4" s="21">
        <v>2023</v>
      </c>
      <c r="I4" s="21">
        <v>2023</v>
      </c>
      <c r="J4" s="21">
        <f t="shared" si="0"/>
        <v>2017</v>
      </c>
      <c r="K4" s="21" t="s">
        <v>112</v>
      </c>
      <c r="L4" s="125" t="s">
        <v>128</v>
      </c>
      <c r="M4" s="15" t="s">
        <v>154</v>
      </c>
      <c r="O4" s="140">
        <v>2022</v>
      </c>
      <c r="P4" s="143">
        <v>5.0700000000000002E-2</v>
      </c>
      <c r="Q4" s="144">
        <v>2.0299999999999999E-2</v>
      </c>
      <c r="R4" s="187">
        <f t="shared" ref="R4:R10" si="1">IF(P4="","",ROUND(40%*P4+60%*Q4,5))</f>
        <v>3.2460000000000003E-2</v>
      </c>
    </row>
    <row r="5" spans="1:19" x14ac:dyDescent="0.25">
      <c r="A5" s="21" t="s">
        <v>41</v>
      </c>
      <c r="B5" s="21">
        <v>25</v>
      </c>
      <c r="C5" s="21">
        <v>25</v>
      </c>
      <c r="D5" s="21">
        <v>2026</v>
      </c>
      <c r="E5" s="21" t="s">
        <v>6</v>
      </c>
      <c r="F5" s="21"/>
      <c r="G5" s="21"/>
      <c r="H5" s="21">
        <v>2024</v>
      </c>
      <c r="I5" s="21">
        <v>2024</v>
      </c>
      <c r="J5" s="21">
        <f t="shared" si="0"/>
        <v>2018</v>
      </c>
      <c r="K5" s="21"/>
      <c r="L5" s="125" t="s">
        <v>130</v>
      </c>
      <c r="M5" s="15" t="s">
        <v>155</v>
      </c>
      <c r="O5" s="140">
        <v>2023</v>
      </c>
      <c r="P5" s="145">
        <v>5.0700000000000002E-2</v>
      </c>
      <c r="Q5" s="146">
        <v>2.0299999999999999E-2</v>
      </c>
      <c r="R5" s="187">
        <f t="shared" si="1"/>
        <v>3.2460000000000003E-2</v>
      </c>
    </row>
    <row r="6" spans="1:19" x14ac:dyDescent="0.25">
      <c r="A6" s="21" t="s">
        <v>50</v>
      </c>
      <c r="B6" s="21">
        <v>15</v>
      </c>
      <c r="C6" s="21">
        <v>20</v>
      </c>
      <c r="D6" s="21">
        <v>2027</v>
      </c>
      <c r="E6" s="21" t="s">
        <v>71</v>
      </c>
      <c r="F6" s="21"/>
      <c r="G6" s="21"/>
      <c r="H6" s="21">
        <v>2025</v>
      </c>
      <c r="I6" s="21">
        <v>2025</v>
      </c>
      <c r="J6" s="21">
        <f t="shared" si="0"/>
        <v>2019</v>
      </c>
      <c r="K6" s="21"/>
      <c r="L6" s="125" t="s">
        <v>131</v>
      </c>
      <c r="O6" s="140">
        <v>2024</v>
      </c>
      <c r="P6" s="145">
        <v>7.0999999999999994E-2</v>
      </c>
      <c r="Q6" s="146">
        <v>4.1700000000000001E-2</v>
      </c>
      <c r="R6" s="187">
        <f t="shared" si="1"/>
        <v>5.3420000000000002E-2</v>
      </c>
    </row>
    <row r="7" spans="1:19" x14ac:dyDescent="0.25">
      <c r="A7" s="21" t="s">
        <v>27</v>
      </c>
      <c r="B7" s="21">
        <v>45</v>
      </c>
      <c r="C7" s="21">
        <v>55</v>
      </c>
      <c r="D7" s="21"/>
      <c r="E7" s="21" t="s">
        <v>9</v>
      </c>
      <c r="F7" s="21"/>
      <c r="G7" s="21"/>
      <c r="H7" s="21">
        <v>2026</v>
      </c>
      <c r="I7" s="21">
        <v>2026</v>
      </c>
      <c r="J7" s="21">
        <f t="shared" si="0"/>
        <v>2020</v>
      </c>
      <c r="K7" s="21"/>
      <c r="L7" s="125" t="s">
        <v>132</v>
      </c>
      <c r="O7" s="140">
        <v>2025</v>
      </c>
      <c r="P7" s="145">
        <v>6.9500000000000006E-2</v>
      </c>
      <c r="Q7" s="184">
        <v>3.8699999999999998E-2</v>
      </c>
      <c r="R7" s="187">
        <f t="shared" si="1"/>
        <v>5.1020000000000003E-2</v>
      </c>
      <c r="S7" s="185" t="s">
        <v>198</v>
      </c>
    </row>
    <row r="8" spans="1:19" x14ac:dyDescent="0.25">
      <c r="A8" s="21" t="s">
        <v>43</v>
      </c>
      <c r="B8" s="21">
        <v>25</v>
      </c>
      <c r="C8" s="21">
        <v>25</v>
      </c>
      <c r="D8" s="21"/>
      <c r="E8" s="21"/>
      <c r="F8" s="21"/>
      <c r="G8" s="21"/>
      <c r="H8" s="21">
        <v>2027</v>
      </c>
      <c r="I8" s="21">
        <v>2027</v>
      </c>
      <c r="J8" s="21">
        <f t="shared" si="0"/>
        <v>2021</v>
      </c>
      <c r="K8" s="21"/>
      <c r="L8" s="125" t="s">
        <v>134</v>
      </c>
      <c r="O8" s="140">
        <v>2026</v>
      </c>
      <c r="P8" s="147"/>
      <c r="Q8" s="148"/>
      <c r="R8" s="148" t="str">
        <f t="shared" si="1"/>
        <v/>
      </c>
    </row>
    <row r="9" spans="1:19" x14ac:dyDescent="0.25">
      <c r="A9" s="21" t="s">
        <v>28</v>
      </c>
      <c r="B9" s="21">
        <v>25</v>
      </c>
      <c r="C9" s="21">
        <v>25</v>
      </c>
      <c r="D9" s="21"/>
      <c r="E9" s="21"/>
      <c r="F9" s="21"/>
      <c r="G9" s="21"/>
      <c r="H9" s="21"/>
      <c r="I9" s="21"/>
      <c r="J9" s="21">
        <f t="shared" si="0"/>
        <v>2022</v>
      </c>
      <c r="K9" s="21"/>
      <c r="L9" s="125" t="s">
        <v>140</v>
      </c>
      <c r="O9" s="149">
        <v>2027</v>
      </c>
      <c r="P9" s="147"/>
      <c r="Q9" s="148"/>
      <c r="R9" s="148" t="str">
        <f t="shared" si="1"/>
        <v/>
      </c>
    </row>
    <row r="10" spans="1:19" x14ac:dyDescent="0.25">
      <c r="A10" s="21" t="s">
        <v>47</v>
      </c>
      <c r="B10" s="21">
        <v>8</v>
      </c>
      <c r="C10" s="21">
        <v>16</v>
      </c>
      <c r="D10" s="21"/>
      <c r="E10" s="21"/>
      <c r="F10" s="21"/>
      <c r="G10" s="21"/>
      <c r="H10" s="21"/>
      <c r="I10" s="21"/>
      <c r="J10" s="21">
        <f t="shared" si="0"/>
        <v>2023</v>
      </c>
      <c r="K10" s="21"/>
      <c r="L10" s="125"/>
      <c r="O10" s="140">
        <v>2028</v>
      </c>
      <c r="P10" s="147"/>
      <c r="Q10" s="148"/>
      <c r="R10" s="148" t="str">
        <f t="shared" si="1"/>
        <v/>
      </c>
    </row>
    <row r="11" spans="1:19" x14ac:dyDescent="0.25">
      <c r="A11" s="21" t="s">
        <v>37</v>
      </c>
      <c r="B11" s="21">
        <v>60</v>
      </c>
      <c r="C11" s="21">
        <v>60</v>
      </c>
      <c r="D11" s="21"/>
      <c r="E11" s="21"/>
      <c r="F11" s="21"/>
      <c r="G11" s="21"/>
      <c r="H11" s="21"/>
      <c r="I11" s="21"/>
      <c r="J11" s="21">
        <f t="shared" si="0"/>
        <v>2024</v>
      </c>
      <c r="K11" s="21"/>
      <c r="L11" s="125"/>
    </row>
    <row r="12" spans="1:19" x14ac:dyDescent="0.25">
      <c r="A12" s="21" t="s">
        <v>23</v>
      </c>
      <c r="B12" s="21">
        <v>8</v>
      </c>
      <c r="C12" s="21">
        <v>10</v>
      </c>
      <c r="D12" s="21"/>
      <c r="E12" s="21"/>
      <c r="F12" s="21"/>
      <c r="G12" s="21"/>
      <c r="H12" s="21"/>
      <c r="I12" s="21"/>
      <c r="J12" s="21">
        <f>J13-1</f>
        <v>2025</v>
      </c>
      <c r="K12" s="21"/>
      <c r="L12" s="125"/>
    </row>
    <row r="13" spans="1:19" x14ac:dyDescent="0.25">
      <c r="A13" s="21" t="s">
        <v>22</v>
      </c>
      <c r="B13" s="21">
        <v>23</v>
      </c>
      <c r="C13" s="21">
        <v>27</v>
      </c>
      <c r="D13" s="21"/>
      <c r="E13" s="21"/>
      <c r="F13" s="21"/>
      <c r="G13" s="21"/>
      <c r="H13" s="21"/>
      <c r="I13" s="21"/>
      <c r="J13" s="21">
        <f>J14-1</f>
        <v>2026</v>
      </c>
      <c r="K13" s="21"/>
      <c r="L13" s="125"/>
    </row>
    <row r="14" spans="1:19" x14ac:dyDescent="0.25">
      <c r="A14" s="21" t="s">
        <v>20</v>
      </c>
      <c r="B14" s="21">
        <v>25</v>
      </c>
      <c r="C14" s="21">
        <v>35</v>
      </c>
      <c r="D14" s="21"/>
      <c r="E14" s="21"/>
      <c r="F14" s="21"/>
      <c r="G14" s="21"/>
      <c r="H14" s="21"/>
      <c r="I14" s="21"/>
      <c r="J14" s="21">
        <v>2027</v>
      </c>
      <c r="K14" s="21"/>
      <c r="L14" s="125"/>
    </row>
    <row r="15" spans="1:19" x14ac:dyDescent="0.25">
      <c r="A15" s="21" t="s">
        <v>25</v>
      </c>
      <c r="B15" s="21">
        <v>4</v>
      </c>
      <c r="C15" s="21">
        <v>8</v>
      </c>
      <c r="D15" s="21"/>
      <c r="E15" s="21"/>
      <c r="F15" s="21"/>
      <c r="G15" s="21"/>
      <c r="H15" s="21"/>
      <c r="I15" s="21"/>
      <c r="J15" s="21"/>
      <c r="K15" s="21"/>
      <c r="L15" s="125"/>
    </row>
    <row r="16" spans="1:19" x14ac:dyDescent="0.25">
      <c r="A16" s="21" t="s">
        <v>32</v>
      </c>
      <c r="B16" s="21">
        <v>15</v>
      </c>
      <c r="C16" s="21">
        <v>25</v>
      </c>
    </row>
    <row r="17" spans="1:3" x14ac:dyDescent="0.25">
      <c r="A17" s="21" t="s">
        <v>24</v>
      </c>
      <c r="B17" s="21">
        <v>14</v>
      </c>
      <c r="C17" s="21">
        <v>25</v>
      </c>
    </row>
    <row r="18" spans="1:3" x14ac:dyDescent="0.25">
      <c r="A18" s="21" t="s">
        <v>39</v>
      </c>
      <c r="B18" s="21">
        <v>5</v>
      </c>
      <c r="C18" s="21">
        <v>5</v>
      </c>
    </row>
    <row r="19" spans="1:3" x14ac:dyDescent="0.25">
      <c r="A19" s="21" t="s">
        <v>29</v>
      </c>
      <c r="B19" s="21">
        <v>20</v>
      </c>
      <c r="C19" s="21">
        <v>20</v>
      </c>
    </row>
    <row r="20" spans="1:3" x14ac:dyDescent="0.25">
      <c r="A20" s="21" t="s">
        <v>35</v>
      </c>
      <c r="B20" s="21">
        <v>10</v>
      </c>
      <c r="C20" s="21">
        <v>30</v>
      </c>
    </row>
    <row r="21" spans="1:3" x14ac:dyDescent="0.25">
      <c r="A21" s="21" t="s">
        <v>48</v>
      </c>
      <c r="B21" s="21">
        <v>45</v>
      </c>
      <c r="C21" s="21">
        <v>45</v>
      </c>
    </row>
    <row r="22" spans="1:3" x14ac:dyDescent="0.25">
      <c r="A22" s="21" t="s">
        <v>46</v>
      </c>
      <c r="B22" s="21">
        <v>45</v>
      </c>
      <c r="C22" s="21">
        <v>45</v>
      </c>
    </row>
    <row r="23" spans="1:3" x14ac:dyDescent="0.25">
      <c r="A23" s="21" t="s">
        <v>30</v>
      </c>
      <c r="B23" s="21">
        <v>25</v>
      </c>
      <c r="C23" s="21">
        <v>25</v>
      </c>
    </row>
    <row r="24" spans="1:3" x14ac:dyDescent="0.25">
      <c r="A24" s="21" t="s">
        <v>36</v>
      </c>
      <c r="B24" s="21">
        <v>15</v>
      </c>
      <c r="C24" s="21">
        <v>30</v>
      </c>
    </row>
    <row r="25" spans="1:3" x14ac:dyDescent="0.25">
      <c r="A25" s="21" t="s">
        <v>42</v>
      </c>
      <c r="B25" s="21">
        <v>25</v>
      </c>
      <c r="C25" s="21">
        <v>25</v>
      </c>
    </row>
    <row r="26" spans="1:3" x14ac:dyDescent="0.25">
      <c r="A26" s="21" t="s">
        <v>33</v>
      </c>
      <c r="B26" s="21">
        <v>45</v>
      </c>
      <c r="C26" s="21">
        <v>45</v>
      </c>
    </row>
    <row r="27" spans="1:3" x14ac:dyDescent="0.25">
      <c r="A27" s="21" t="s">
        <v>58</v>
      </c>
      <c r="B27" s="21">
        <v>45</v>
      </c>
      <c r="C27" s="21">
        <v>55</v>
      </c>
    </row>
    <row r="28" spans="1:3" x14ac:dyDescent="0.25">
      <c r="A28" s="21" t="s">
        <v>57</v>
      </c>
      <c r="B28" s="21">
        <v>45</v>
      </c>
      <c r="C28" s="21">
        <v>55</v>
      </c>
    </row>
    <row r="29" spans="1:3" x14ac:dyDescent="0.25">
      <c r="A29" s="21" t="s">
        <v>59</v>
      </c>
      <c r="B29" s="21">
        <v>45</v>
      </c>
      <c r="C29" s="21">
        <v>55</v>
      </c>
    </row>
    <row r="30" spans="1:3" x14ac:dyDescent="0.25">
      <c r="A30" s="21" t="s">
        <v>60</v>
      </c>
      <c r="B30" s="21">
        <v>30</v>
      </c>
      <c r="C30" s="21">
        <v>40</v>
      </c>
    </row>
    <row r="31" spans="1:3" x14ac:dyDescent="0.25">
      <c r="A31" s="21" t="s">
        <v>55</v>
      </c>
      <c r="B31" s="21">
        <v>45</v>
      </c>
      <c r="C31" s="21">
        <v>55</v>
      </c>
    </row>
    <row r="32" spans="1:3" x14ac:dyDescent="0.25">
      <c r="A32" s="21" t="s">
        <v>56</v>
      </c>
      <c r="B32" s="21">
        <v>45</v>
      </c>
      <c r="C32" s="21">
        <v>55</v>
      </c>
    </row>
    <row r="33" spans="1:3" x14ac:dyDescent="0.25">
      <c r="A33" s="21" t="s">
        <v>53</v>
      </c>
      <c r="B33" s="21">
        <v>55</v>
      </c>
      <c r="C33" s="21">
        <v>65</v>
      </c>
    </row>
    <row r="34" spans="1:3" x14ac:dyDescent="0.25">
      <c r="A34" s="21" t="s">
        <v>54</v>
      </c>
      <c r="B34" s="21">
        <v>55</v>
      </c>
      <c r="C34" s="21">
        <v>65</v>
      </c>
    </row>
    <row r="35" spans="1:3" x14ac:dyDescent="0.25">
      <c r="A35" s="21" t="s">
        <v>51</v>
      </c>
      <c r="B35" s="21">
        <v>45</v>
      </c>
      <c r="C35" s="21">
        <v>55</v>
      </c>
    </row>
    <row r="36" spans="1:3" x14ac:dyDescent="0.25">
      <c r="A36" s="21" t="s">
        <v>52</v>
      </c>
      <c r="B36" s="21">
        <v>45</v>
      </c>
      <c r="C36" s="21">
        <v>55</v>
      </c>
    </row>
    <row r="37" spans="1:3" x14ac:dyDescent="0.25">
      <c r="A37" s="21" t="s">
        <v>40</v>
      </c>
      <c r="B37" s="21">
        <v>8</v>
      </c>
      <c r="C37" s="21">
        <v>8</v>
      </c>
    </row>
    <row r="38" spans="1:3" x14ac:dyDescent="0.25">
      <c r="A38" s="21" t="s">
        <v>44</v>
      </c>
      <c r="B38" s="21">
        <v>25</v>
      </c>
      <c r="C38" s="21">
        <v>25</v>
      </c>
    </row>
    <row r="39" spans="1:3" x14ac:dyDescent="0.25">
      <c r="A39" s="21" t="s">
        <v>34</v>
      </c>
      <c r="B39" s="21">
        <v>20</v>
      </c>
      <c r="C39" s="21">
        <v>30</v>
      </c>
    </row>
    <row r="40" spans="1:3" x14ac:dyDescent="0.25">
      <c r="A40" s="21" t="s">
        <v>61</v>
      </c>
      <c r="B40" s="21">
        <v>45</v>
      </c>
      <c r="C40" s="21">
        <v>45</v>
      </c>
    </row>
    <row r="41" spans="1:3" x14ac:dyDescent="0.25">
      <c r="A41" s="21" t="s">
        <v>26</v>
      </c>
      <c r="B41" s="21">
        <v>3</v>
      </c>
      <c r="C41" s="21">
        <v>5</v>
      </c>
    </row>
    <row r="42" spans="1:3" x14ac:dyDescent="0.25">
      <c r="A42" s="21" t="s">
        <v>49</v>
      </c>
      <c r="B42" s="21">
        <v>15</v>
      </c>
      <c r="C42" s="21">
        <v>30</v>
      </c>
    </row>
    <row r="43" spans="1:3" x14ac:dyDescent="0.25">
      <c r="A43" s="21" t="s">
        <v>31</v>
      </c>
      <c r="B43" s="21">
        <v>25</v>
      </c>
      <c r="C43" s="21">
        <v>35</v>
      </c>
    </row>
    <row r="44" spans="1:3" x14ac:dyDescent="0.25">
      <c r="A44" s="21" t="s">
        <v>21</v>
      </c>
      <c r="B44" s="21">
        <v>60</v>
      </c>
      <c r="C44" s="21">
        <v>70</v>
      </c>
    </row>
    <row r="45" spans="1:3" x14ac:dyDescent="0.25">
      <c r="A45" s="21" t="s">
        <v>38</v>
      </c>
      <c r="B45" s="21">
        <v>14</v>
      </c>
      <c r="C45" s="21">
        <v>18</v>
      </c>
    </row>
    <row r="46" spans="1:3" x14ac:dyDescent="0.25">
      <c r="A46" s="21"/>
    </row>
  </sheetData>
  <sheetProtection formatCells="0" formatColumns="0" formatRows="0"/>
  <sortState ref="E2:E7">
    <sortCondition ref="E2:E7"/>
  </sortState>
  <mergeCells count="1">
    <mergeCell ref="O1:R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5" tint="0.39997558519241921"/>
  </sheetPr>
  <dimension ref="A1:E18"/>
  <sheetViews>
    <sheetView tabSelected="1" zoomScaleNormal="100" workbookViewId="0">
      <selection activeCell="L18" sqref="L18"/>
    </sheetView>
  </sheetViews>
  <sheetFormatPr baseColWidth="10" defaultRowHeight="15" x14ac:dyDescent="0.25"/>
  <cols>
    <col min="1" max="1" width="24.85546875" style="15" customWidth="1"/>
    <col min="2" max="2" width="25.28515625" style="15" customWidth="1"/>
    <col min="3" max="3" width="39" style="15" customWidth="1"/>
    <col min="4" max="4" width="16.7109375" style="15" customWidth="1"/>
    <col min="5" max="5" width="6.7109375" style="15" customWidth="1"/>
    <col min="6" max="16384" width="11.42578125" style="15"/>
  </cols>
  <sheetData>
    <row r="1" spans="1:5" x14ac:dyDescent="0.25">
      <c r="A1" s="186"/>
    </row>
    <row r="2" spans="1:5" ht="21" x14ac:dyDescent="0.35">
      <c r="A2" s="18" t="s">
        <v>76</v>
      </c>
    </row>
    <row r="4" spans="1:5" ht="18.75" x14ac:dyDescent="0.3">
      <c r="A4" s="3" t="s">
        <v>16</v>
      </c>
      <c r="B4" s="4"/>
      <c r="C4" s="5"/>
    </row>
    <row r="5" spans="1:5" x14ac:dyDescent="0.25">
      <c r="A5" s="19" t="s">
        <v>0</v>
      </c>
      <c r="B5" s="38"/>
      <c r="C5" s="51"/>
    </row>
    <row r="6" spans="1:5" x14ac:dyDescent="0.25">
      <c r="A6" s="19" t="s">
        <v>4</v>
      </c>
      <c r="B6" s="131"/>
      <c r="C6" s="52"/>
    </row>
    <row r="7" spans="1:5" ht="15" customHeight="1" x14ac:dyDescent="0.25">
      <c r="A7" s="19" t="s">
        <v>11</v>
      </c>
      <c r="B7" s="40"/>
    </row>
    <row r="8" spans="1:5" x14ac:dyDescent="0.25">
      <c r="A8" s="19" t="s">
        <v>1</v>
      </c>
      <c r="B8" s="37" t="s">
        <v>75</v>
      </c>
    </row>
    <row r="9" spans="1:5" ht="15" hidden="1" customHeight="1" x14ac:dyDescent="0.25">
      <c r="A9" s="19" t="s">
        <v>2</v>
      </c>
      <c r="B9" s="37" t="s">
        <v>75</v>
      </c>
    </row>
    <row r="10" spans="1:5" ht="15" hidden="1" customHeight="1" x14ac:dyDescent="0.25">
      <c r="A10" s="19" t="s">
        <v>3</v>
      </c>
      <c r="B10" s="37" t="s">
        <v>75</v>
      </c>
    </row>
    <row r="12" spans="1:5" ht="45" x14ac:dyDescent="0.25">
      <c r="A12" s="139" t="s">
        <v>88</v>
      </c>
      <c r="B12" s="41">
        <v>2025</v>
      </c>
      <c r="C12" s="20"/>
    </row>
    <row r="14" spans="1:5" ht="18.75" x14ac:dyDescent="0.3">
      <c r="A14" s="3" t="s">
        <v>200</v>
      </c>
      <c r="B14" s="4"/>
      <c r="C14" s="4"/>
      <c r="D14" s="5"/>
      <c r="E14" s="21"/>
    </row>
    <row r="15" spans="1:5" ht="33.75" customHeight="1" x14ac:dyDescent="0.25">
      <c r="A15" s="49" t="s">
        <v>171</v>
      </c>
      <c r="B15" s="129" t="s">
        <v>170</v>
      </c>
      <c r="C15" s="39"/>
      <c r="D15" s="85" t="s">
        <v>172</v>
      </c>
    </row>
    <row r="16" spans="1:5" x14ac:dyDescent="0.25">
      <c r="A16" s="42"/>
      <c r="B16" s="55"/>
      <c r="C16" s="35"/>
      <c r="D16" s="48"/>
    </row>
    <row r="17" spans="1:4" x14ac:dyDescent="0.25">
      <c r="A17" s="42"/>
      <c r="B17" s="55"/>
      <c r="C17" s="35"/>
      <c r="D17" s="48"/>
    </row>
    <row r="18" spans="1:4" ht="15" customHeight="1" x14ac:dyDescent="0.25">
      <c r="A18" s="42"/>
      <c r="B18" s="55"/>
      <c r="C18" s="35"/>
      <c r="D18" s="48"/>
    </row>
  </sheetData>
  <sheetProtection formatCells="0" formatColumns="0" formatRows="0"/>
  <conditionalFormatting sqref="B16:C16">
    <cfRule type="expression" dxfId="3" priority="34">
      <formula>OR($B$12="Dienstleister",$B$12="Subverpächter")</formula>
    </cfRule>
  </conditionalFormatting>
  <conditionalFormatting sqref="D16">
    <cfRule type="expression" dxfId="2" priority="31">
      <formula>OR($B$12="Dienstleister",$B$12="Subverpächter")</formula>
    </cfRule>
  </conditionalFormatting>
  <conditionalFormatting sqref="D17:D18">
    <cfRule type="expression" dxfId="1" priority="22">
      <formula>OR($B$12="Dienstleister",$B$12="Subverpächter")</formula>
    </cfRule>
  </conditionalFormatting>
  <conditionalFormatting sqref="B17:C18">
    <cfRule type="expression" dxfId="0" priority="23">
      <formula>OR($B$12="Dienstleister",$B$12="Subverpächter")</formula>
    </cfRule>
  </conditionalFormatting>
  <dataValidations xWindow="288" yWindow="759" count="10">
    <dataValidation allowBlank="1" showInputMessage="1" showErrorMessage="1" promptTitle="Firma" prompt="Geben Sie hier bitte die Firma einschließlich Rechtsform an." sqref="B5:C5"/>
    <dataValidation type="list" allowBlank="1" showInputMessage="1" showErrorMessage="1" promptTitle="Marktgebiet" prompt="Geben Sie bitte hier an, in welchem Marktgebiet das Netz liegt, für das Sie diesen Erhebungsbogen einreichen." sqref="B10">
      <formula1>"bitte wählen,Gaspool,NCG,Gaspool/NCG"</formula1>
    </dataValidation>
    <dataValidation allowBlank="1" showInputMessage="1" showErrorMessage="1" promptTitle="Firma des Verpächters" prompt="Geben Sie hier die Firma des Verpächters ein." sqref="B16:C18"/>
    <dataValidation allowBlank="1" showErrorMessage="1" sqref="A16:A18 C6:C11"/>
    <dataValidation allowBlank="1" showInputMessage="1" showErrorMessage="1" promptTitle="Netznummer/Verpächternummer" prompt="Geben Sie hier ihre Netz- bzw. Verpächternummer ein." sqref="B7"/>
    <dataValidation type="whole" allowBlank="1" showInputMessage="1" showErrorMessage="1" promptTitle="Betriebsnummer" prompt="Geben Sie hier ihre achtstellige Betriebsnummer ein. z. B. 1200XXXX" sqref="B6">
      <formula1>12000000</formula1>
      <formula2>12019999</formula2>
    </dataValidation>
    <dataValidation type="list" allowBlank="1" showInputMessage="1" showErrorMessage="1" promptTitle="Gasqualität" prompt="Geben Sie bitte hier an, welche Gasqualität(en) in ihrem Netz, für das Sie diesen Erhebungsogen abgeben, vorhanden ist/sind." sqref="B9">
      <formula1>"bitte wählen,L-Gas,H-Gas,L-/H-Gas"</formula1>
    </dataValidation>
    <dataValidation type="list" allowBlank="1" showInputMessage="1" showErrorMessage="1" promptTitle="Geschäftsjahr" prompt="Geben Sie bitte hier an, ob ihrer Bilanz das Kalenderjahr, das Gaswirtschaftsjahr oder ein Rumpfgeschäftsjahr zu Grunde liegt." sqref="B8">
      <formula1>"bitte wählen,Kalenderjahr,Gaswirtschaftsjahr,Rumpfgeschäftsjahr"</formula1>
    </dataValidation>
    <dataValidation type="list" allowBlank="1" showInputMessage="1" showErrorMessage="1" sqref="B12">
      <formula1>Antragsjahre</formula1>
    </dataValidation>
    <dataValidation type="decimal" allowBlank="1" showInputMessage="1" showErrorMessage="1" sqref="D16:D18">
      <formula1>0</formula1>
      <formula2>10</formula2>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5" tint="0.39997558519241921"/>
  </sheetPr>
  <dimension ref="A1:T31"/>
  <sheetViews>
    <sheetView zoomScale="80" zoomScaleNormal="80" workbookViewId="0">
      <selection activeCell="C4" sqref="C4"/>
    </sheetView>
  </sheetViews>
  <sheetFormatPr baseColWidth="10" defaultRowHeight="15" x14ac:dyDescent="0.25"/>
  <cols>
    <col min="1" max="1" width="9.85546875" customWidth="1"/>
    <col min="2" max="2" width="35.7109375" customWidth="1"/>
    <col min="3" max="3" width="14.42578125" customWidth="1"/>
    <col min="4" max="16" width="17.7109375" customWidth="1"/>
    <col min="17" max="17" width="6.28515625" customWidth="1"/>
  </cols>
  <sheetData>
    <row r="1" spans="1:20" ht="18.75" x14ac:dyDescent="0.3">
      <c r="A1" s="23" t="s">
        <v>195</v>
      </c>
    </row>
    <row r="2" spans="1:20" x14ac:dyDescent="0.25">
      <c r="A2" s="150"/>
      <c r="B2" s="150"/>
      <c r="C2" s="150"/>
      <c r="D2" s="151" t="s">
        <v>77</v>
      </c>
      <c r="E2" s="151"/>
      <c r="F2" s="152"/>
      <c r="G2" s="151" t="str">
        <f>"kalkulatorische Restwerte zum 01.01."&amp;A_Stammdaten!$B$12</f>
        <v>kalkulatorische Restwerte zum 01.01.2025</v>
      </c>
      <c r="H2" s="153"/>
      <c r="I2" s="152"/>
      <c r="J2" s="151" t="str">
        <f>"kalkulatorische Restwerte zum 31.12."&amp;A_Stammdaten!$B$12</f>
        <v>kalkulatorische Restwerte zum 31.12.2025</v>
      </c>
      <c r="K2" s="153"/>
      <c r="L2" s="152"/>
      <c r="M2" s="150"/>
      <c r="N2" s="150"/>
      <c r="O2" s="150"/>
      <c r="P2" s="150"/>
      <c r="Q2" s="150"/>
      <c r="R2" s="150"/>
      <c r="S2" s="150"/>
      <c r="T2" s="150"/>
    </row>
    <row r="3" spans="1:20" s="47" customFormat="1" ht="42.75" x14ac:dyDescent="0.25">
      <c r="A3" s="150"/>
      <c r="B3" s="150"/>
      <c r="C3" s="150"/>
      <c r="D3" s="176" t="s">
        <v>77</v>
      </c>
      <c r="E3" s="177" t="s">
        <v>184</v>
      </c>
      <c r="F3" s="177" t="s">
        <v>196</v>
      </c>
      <c r="G3" s="177" t="s">
        <v>185</v>
      </c>
      <c r="H3" s="177" t="s">
        <v>197</v>
      </c>
      <c r="I3" s="177" t="s">
        <v>186</v>
      </c>
      <c r="J3" s="177" t="s">
        <v>185</v>
      </c>
      <c r="K3" s="177" t="s">
        <v>197</v>
      </c>
      <c r="L3" s="177" t="s">
        <v>186</v>
      </c>
      <c r="M3" s="177" t="s">
        <v>80</v>
      </c>
      <c r="N3" s="178" t="s">
        <v>86</v>
      </c>
      <c r="O3" s="178" t="s">
        <v>78</v>
      </c>
      <c r="P3" s="178" t="s">
        <v>187</v>
      </c>
      <c r="Q3" s="150"/>
      <c r="R3" s="150"/>
      <c r="S3" s="150"/>
      <c r="T3" s="150"/>
    </row>
    <row r="4" spans="1:20" ht="27.75" customHeight="1" x14ac:dyDescent="0.25">
      <c r="A4" s="150"/>
      <c r="B4" s="150"/>
      <c r="C4" s="179" t="s">
        <v>12</v>
      </c>
      <c r="D4" s="181">
        <f>SUM(D11:D31)</f>
        <v>0</v>
      </c>
      <c r="E4" s="182">
        <f t="shared" ref="E4:P4" si="0">SUM(E11:E31)</f>
        <v>0</v>
      </c>
      <c r="F4" s="182">
        <f t="shared" si="0"/>
        <v>0</v>
      </c>
      <c r="G4" s="182">
        <f t="shared" si="0"/>
        <v>0</v>
      </c>
      <c r="H4" s="183">
        <f t="shared" si="0"/>
        <v>0</v>
      </c>
      <c r="I4" s="182">
        <f t="shared" si="0"/>
        <v>0</v>
      </c>
      <c r="J4" s="182">
        <f t="shared" si="0"/>
        <v>0</v>
      </c>
      <c r="K4" s="182">
        <f t="shared" si="0"/>
        <v>0</v>
      </c>
      <c r="L4" s="182">
        <f t="shared" si="0"/>
        <v>0</v>
      </c>
      <c r="M4" s="156">
        <f t="shared" si="0"/>
        <v>0</v>
      </c>
      <c r="N4" s="155">
        <f t="shared" si="0"/>
        <v>0</v>
      </c>
      <c r="O4" s="155">
        <f t="shared" si="0"/>
        <v>0</v>
      </c>
      <c r="P4" s="155">
        <f t="shared" si="0"/>
        <v>0</v>
      </c>
      <c r="Q4" s="150"/>
      <c r="R4" s="150"/>
      <c r="S4" s="150"/>
      <c r="T4" s="150"/>
    </row>
    <row r="5" spans="1:20" x14ac:dyDescent="0.25">
      <c r="A5" s="150"/>
      <c r="B5" s="150"/>
      <c r="C5" s="157">
        <f>+A_Stammdaten!A16</f>
        <v>0</v>
      </c>
      <c r="D5" s="181">
        <f>SUM(D11:D17)</f>
        <v>0</v>
      </c>
      <c r="E5" s="182">
        <f t="shared" ref="E5:P5" si="1">SUM(E11:E17)</f>
        <v>0</v>
      </c>
      <c r="F5" s="182">
        <f t="shared" si="1"/>
        <v>0</v>
      </c>
      <c r="G5" s="182">
        <f t="shared" si="1"/>
        <v>0</v>
      </c>
      <c r="H5" s="183">
        <f t="shared" si="1"/>
        <v>0</v>
      </c>
      <c r="I5" s="182">
        <f t="shared" si="1"/>
        <v>0</v>
      </c>
      <c r="J5" s="182">
        <f t="shared" si="1"/>
        <v>0</v>
      </c>
      <c r="K5" s="182">
        <f t="shared" si="1"/>
        <v>0</v>
      </c>
      <c r="L5" s="182">
        <f t="shared" si="1"/>
        <v>0</v>
      </c>
      <c r="M5" s="156">
        <f t="shared" si="1"/>
        <v>0</v>
      </c>
      <c r="N5" s="155">
        <f t="shared" si="1"/>
        <v>0</v>
      </c>
      <c r="O5" s="155">
        <f t="shared" si="1"/>
        <v>0</v>
      </c>
      <c r="P5" s="155">
        <f t="shared" si="1"/>
        <v>0</v>
      </c>
      <c r="Q5" s="150"/>
      <c r="R5" s="150"/>
      <c r="S5" s="150"/>
      <c r="T5" s="150"/>
    </row>
    <row r="6" spans="1:20" x14ac:dyDescent="0.25">
      <c r="A6" s="150"/>
      <c r="B6" s="150"/>
      <c r="C6" s="157">
        <f>+A_Stammdaten!A17</f>
        <v>0</v>
      </c>
      <c r="D6" s="181">
        <f>SUM(D18:D24)</f>
        <v>0</v>
      </c>
      <c r="E6" s="182">
        <f>SUM(E18:E24)</f>
        <v>0</v>
      </c>
      <c r="F6" s="182">
        <f t="shared" ref="F6:P6" si="2">SUM(F18:F24)</f>
        <v>0</v>
      </c>
      <c r="G6" s="182">
        <f t="shared" si="2"/>
        <v>0</v>
      </c>
      <c r="H6" s="183">
        <f t="shared" si="2"/>
        <v>0</v>
      </c>
      <c r="I6" s="182">
        <f t="shared" si="2"/>
        <v>0</v>
      </c>
      <c r="J6" s="182">
        <f t="shared" si="2"/>
        <v>0</v>
      </c>
      <c r="K6" s="182">
        <f t="shared" si="2"/>
        <v>0</v>
      </c>
      <c r="L6" s="182">
        <f t="shared" si="2"/>
        <v>0</v>
      </c>
      <c r="M6" s="156">
        <f t="shared" si="2"/>
        <v>0</v>
      </c>
      <c r="N6" s="155">
        <f t="shared" si="2"/>
        <v>0</v>
      </c>
      <c r="O6" s="155">
        <f t="shared" si="2"/>
        <v>0</v>
      </c>
      <c r="P6" s="155">
        <f t="shared" si="2"/>
        <v>0</v>
      </c>
      <c r="Q6" s="150"/>
      <c r="R6" s="150"/>
      <c r="S6" s="150"/>
      <c r="T6" s="150"/>
    </row>
    <row r="7" spans="1:20" x14ac:dyDescent="0.25">
      <c r="A7" s="150"/>
      <c r="B7" s="150"/>
      <c r="C7" s="157">
        <f>+A_Stammdaten!A18</f>
        <v>0</v>
      </c>
      <c r="D7" s="181">
        <f>SUM(D25:D31)</f>
        <v>0</v>
      </c>
      <c r="E7" s="182">
        <f t="shared" ref="E7:P7" si="3">SUM(E25:E31)</f>
        <v>0</v>
      </c>
      <c r="F7" s="182">
        <f t="shared" si="3"/>
        <v>0</v>
      </c>
      <c r="G7" s="182">
        <f t="shared" si="3"/>
        <v>0</v>
      </c>
      <c r="H7" s="182">
        <f t="shared" si="3"/>
        <v>0</v>
      </c>
      <c r="I7" s="182">
        <f t="shared" si="3"/>
        <v>0</v>
      </c>
      <c r="J7" s="182">
        <f t="shared" si="3"/>
        <v>0</v>
      </c>
      <c r="K7" s="182">
        <f t="shared" si="3"/>
        <v>0</v>
      </c>
      <c r="L7" s="182">
        <f t="shared" si="3"/>
        <v>0</v>
      </c>
      <c r="M7" s="156">
        <f t="shared" si="3"/>
        <v>0</v>
      </c>
      <c r="N7" s="155">
        <f t="shared" si="3"/>
        <v>0</v>
      </c>
      <c r="O7" s="155">
        <f t="shared" si="3"/>
        <v>0</v>
      </c>
      <c r="P7" s="155">
        <f t="shared" si="3"/>
        <v>0</v>
      </c>
      <c r="Q7" s="150"/>
      <c r="R7" s="150"/>
      <c r="S7" s="150"/>
      <c r="T7" s="150"/>
    </row>
    <row r="8" spans="1:20" x14ac:dyDescent="0.25">
      <c r="A8" s="150"/>
      <c r="B8" s="150"/>
      <c r="C8" s="150"/>
      <c r="D8" s="158"/>
      <c r="E8" s="159"/>
      <c r="F8" s="159"/>
      <c r="G8" s="160"/>
      <c r="H8" s="159"/>
      <c r="I8" s="161"/>
      <c r="J8" s="159"/>
      <c r="K8" s="159"/>
      <c r="L8" s="161"/>
      <c r="M8" s="162"/>
      <c r="N8" s="163"/>
      <c r="O8" s="163"/>
      <c r="P8" s="163"/>
      <c r="Q8" s="150"/>
      <c r="R8" s="150"/>
      <c r="S8" s="150"/>
      <c r="T8" s="150"/>
    </row>
    <row r="9" spans="1:20" x14ac:dyDescent="0.25">
      <c r="A9" s="150"/>
      <c r="B9" s="150"/>
      <c r="C9" s="150"/>
      <c r="D9" s="164"/>
      <c r="E9" s="164"/>
      <c r="F9" s="164"/>
      <c r="G9" s="164"/>
      <c r="H9" s="164"/>
      <c r="I9" s="164"/>
      <c r="J9" s="164"/>
      <c r="K9" s="164"/>
      <c r="L9" s="164"/>
      <c r="M9" s="164"/>
      <c r="N9" s="164"/>
      <c r="O9" s="164"/>
      <c r="P9" s="164"/>
      <c r="Q9" s="150"/>
      <c r="R9" s="150"/>
      <c r="S9" s="150"/>
      <c r="T9" s="150"/>
    </row>
    <row r="10" spans="1:20" ht="30" x14ac:dyDescent="0.25">
      <c r="A10" s="179" t="s">
        <v>171</v>
      </c>
      <c r="B10" s="179" t="s">
        <v>170</v>
      </c>
      <c r="C10" s="179" t="s">
        <v>181</v>
      </c>
      <c r="D10" s="176" t="s">
        <v>77</v>
      </c>
      <c r="E10" s="177" t="s">
        <v>188</v>
      </c>
      <c r="F10" s="177" t="s">
        <v>189</v>
      </c>
      <c r="G10" s="177" t="s">
        <v>137</v>
      </c>
      <c r="H10" s="177" t="s">
        <v>138</v>
      </c>
      <c r="I10" s="177" t="s">
        <v>190</v>
      </c>
      <c r="J10" s="177" t="s">
        <v>137</v>
      </c>
      <c r="K10" s="177" t="s">
        <v>138</v>
      </c>
      <c r="L10" s="177" t="s">
        <v>190</v>
      </c>
      <c r="M10" s="177" t="s">
        <v>80</v>
      </c>
      <c r="N10" s="178" t="s">
        <v>86</v>
      </c>
      <c r="O10" s="178" t="s">
        <v>78</v>
      </c>
      <c r="P10" s="178" t="s">
        <v>187</v>
      </c>
      <c r="Q10" s="150"/>
      <c r="R10" s="165" t="s">
        <v>181</v>
      </c>
      <c r="S10" s="154" t="s">
        <v>82</v>
      </c>
      <c r="T10" s="154" t="s">
        <v>183</v>
      </c>
    </row>
    <row r="11" spans="1:20" x14ac:dyDescent="0.25">
      <c r="A11" s="193">
        <f>+A_Stammdaten!A16</f>
        <v>0</v>
      </c>
      <c r="B11" s="193">
        <f>+A_Stammdaten!B16</f>
        <v>0</v>
      </c>
      <c r="C11" s="166">
        <v>2021</v>
      </c>
      <c r="D11" s="174">
        <f>SUM(E11:F11)</f>
        <v>0</v>
      </c>
      <c r="E11" s="167">
        <f>IF(B_KKAuf!C11&gt;A_Stammdaten!$B$12,0,SUMIFS(D_SAV!$X$6:$X$304,D_SAV!$C$6:$C$304,B_KKAuf!$C11,D_SAV!$A$6:$A$304,B_KKAuf!$A$11))</f>
        <v>0</v>
      </c>
      <c r="F11" s="167">
        <f>IF(B_KKAuf!C11&gt;A_Stammdaten!$B$12,0,SUMIFS(D3_WAV!$L$6:$L$56,D3_WAV!$A$6:$A$56,$A$11,D3_WAV!$C$6:$C$56,B_KKAuf!C11))</f>
        <v>0</v>
      </c>
      <c r="G11" s="167">
        <f>IF(B_KKAuf!C11&gt;A_Stammdaten!$B$12,0,SUMIFS(D_SAV!$W$6:$W$304,D_SAV!$C$6:$C$304,B_KKAuf!$C11,D_SAV!$A$6:$A$304,B_KKAuf!$A$11))</f>
        <v>0</v>
      </c>
      <c r="H11" s="167">
        <f>IF(B_KKAuf!C11&gt;A_Stammdaten!$B$12,0,SUMIFS(D3_WAV!$K$6:$K$56,D3_WAV!$A$6:$A$56,B_KKAuf!$A$11,D3_WAV!$C$6:$C$56,B_KKAuf!C11))</f>
        <v>0</v>
      </c>
      <c r="I11" s="167">
        <f>IF(B_KKAuf!C11&gt;A_Stammdaten!$B$12,0,SUMIFS(D2_BKZ_NAKB_SoPo!$H$6:$H$52,D2_BKZ_NAKB_SoPo!$A$6:$A$52,$A$11,D2_BKZ_NAKB_SoPo!$B$6:$B$52,B_KKAuf!C11))</f>
        <v>0</v>
      </c>
      <c r="J11" s="167">
        <f>IF(B_KKAuf!C11&gt;A_Stammdaten!$B$12,0,SUMIFS(D_SAV!$Y$6:$Y$304,D_SAV!$C$6:$C$304,B_KKAuf!$C11,D_SAV!$A$6:$A$304,B_KKAuf!$A$11))</f>
        <v>0</v>
      </c>
      <c r="K11" s="167">
        <f>IF(B_KKAuf!C11&gt;A_Stammdaten!$B$12,0,SUMIFS(D3_WAV!$M$6:$M$56,D3_WAV!$A$6:$A$56,B_KKAuf!$A$11,D3_WAV!$C$6:$C$56,B_KKAuf!C11))</f>
        <v>0</v>
      </c>
      <c r="L11" s="167">
        <f>IF(B_KKAuf!C11&gt;A_Stammdaten!$B$12,0,SUMIFS(D2_BKZ_NAKB_SoPo!$I$6:$I$52,D2_BKZ_NAKB_SoPo!$A$6:$A$52,$A$11,D2_BKZ_NAKB_SoPo!$B$6:$B$52,B_KKAuf!C11))</f>
        <v>0</v>
      </c>
      <c r="M11" s="168">
        <f>AVERAGE(SUM(G11:H11,-I11),SUM(J11:K11,-L11))</f>
        <v>0</v>
      </c>
      <c r="N11" s="175">
        <f>$M11*T11</f>
        <v>0</v>
      </c>
      <c r="O11" s="169">
        <f>$M11*0.4*S11*0.035*A_Stammdaten!$D$16</f>
        <v>0</v>
      </c>
      <c r="P11" s="175">
        <f>SUM(D11,N11:O11)</f>
        <v>0</v>
      </c>
      <c r="Q11" s="150"/>
      <c r="R11" s="170">
        <v>2021</v>
      </c>
      <c r="S11" s="171">
        <f>VLOOKUP(R11,Listen!$O$3:$R$10,2,FALSE)</f>
        <v>5.0700000000000002E-2</v>
      </c>
      <c r="T11" s="188">
        <f>VLOOKUP(R11,Listen!$O$3:$R$10,4,FALSE)</f>
        <v>3.2460000000000003E-2</v>
      </c>
    </row>
    <row r="12" spans="1:20" x14ac:dyDescent="0.25">
      <c r="A12" s="194"/>
      <c r="B12" s="194"/>
      <c r="C12" s="166">
        <v>2022</v>
      </c>
      <c r="D12" s="174">
        <f t="shared" ref="D12:D17" si="4">SUM(E12:F12)</f>
        <v>0</v>
      </c>
      <c r="E12" s="167">
        <f>IF(B_KKAuf!C12&gt;A_Stammdaten!$B$12,0,SUMIFS(D_SAV!$X$6:$X$304,D_SAV!$C$6:$C$304,B_KKAuf!$C12,D_SAV!$A$6:$A$304,B_KKAuf!$A$11))</f>
        <v>0</v>
      </c>
      <c r="F12" s="167">
        <f>IF(B_KKAuf!C12&gt;A_Stammdaten!$B$12,0,SUMIFS(D3_WAV!$L$6:$L$56,D3_WAV!$A$6:$A$56,$A$11,D3_WAV!$C$6:$C$56,B_KKAuf!C12))</f>
        <v>0</v>
      </c>
      <c r="G12" s="167">
        <f>IF(B_KKAuf!C12&gt;A_Stammdaten!$B$12,0,SUMIFS(D_SAV!$W$6:$W$304,D_SAV!$C$6:$C$304,B_KKAuf!$C12,D_SAV!$A$6:$A$304,B_KKAuf!$A$11))</f>
        <v>0</v>
      </c>
      <c r="H12" s="167">
        <f>IF(B_KKAuf!C12&gt;A_Stammdaten!$B$12,0,SUMIFS(D3_WAV!$K$6:$K$56,D3_WAV!$A$6:$A$56,B_KKAuf!$A$11,D3_WAV!$C$6:$C$56,B_KKAuf!C12))</f>
        <v>0</v>
      </c>
      <c r="I12" s="167">
        <f>IF(B_KKAuf!C12&gt;A_Stammdaten!$B$12,0,SUMIFS(D2_BKZ_NAKB_SoPo!$H$6:$H$52,D2_BKZ_NAKB_SoPo!$A$6:$A$52,$A$11,D2_BKZ_NAKB_SoPo!$B$6:$B$52,B_KKAuf!C12))</f>
        <v>0</v>
      </c>
      <c r="J12" s="167">
        <f>IF(B_KKAuf!C12&gt;A_Stammdaten!$B$12,0,SUMIFS(D_SAV!$Y$6:$Y$304,D_SAV!$C$6:$C$304,B_KKAuf!$C12,D_SAV!$A$6:$A$304,B_KKAuf!$A$11))</f>
        <v>0</v>
      </c>
      <c r="K12" s="167">
        <f>IF(B_KKAuf!C12&gt;A_Stammdaten!$B$12,0,SUMIFS(D3_WAV!$M$6:$M$56,D3_WAV!$A$6:$A$56,B_KKAuf!$A$11,D3_WAV!$C$6:$C$56,B_KKAuf!C12))</f>
        <v>0</v>
      </c>
      <c r="L12" s="167">
        <f>IF(B_KKAuf!C12&gt;A_Stammdaten!$B$12,0,SUMIFS(D2_BKZ_NAKB_SoPo!$I$6:$I$52,D2_BKZ_NAKB_SoPo!$A$6:$A$52,$A$11,D2_BKZ_NAKB_SoPo!$B$6:$B$52,B_KKAuf!C12))</f>
        <v>0</v>
      </c>
      <c r="M12" s="168">
        <f t="shared" ref="M12:M31" si="5">AVERAGE(SUM(G12:H12,-I12),SUM(J12:K12,-L12))</f>
        <v>0</v>
      </c>
      <c r="N12" s="175">
        <f t="shared" ref="N12:N31" si="6">$M12*T12</f>
        <v>0</v>
      </c>
      <c r="O12" s="169">
        <f>$M12*0.4*S12*0.035*A_Stammdaten!$D$16</f>
        <v>0</v>
      </c>
      <c r="P12" s="175">
        <f t="shared" ref="P12:P17" si="7">SUM(D12,N12:O12)</f>
        <v>0</v>
      </c>
      <c r="Q12" s="150"/>
      <c r="R12" s="170">
        <v>2022</v>
      </c>
      <c r="S12" s="171">
        <f>VLOOKUP(R12,Listen!$O$3:$R$10,2,FALSE)</f>
        <v>5.0700000000000002E-2</v>
      </c>
      <c r="T12" s="188">
        <f>VLOOKUP(R12,Listen!$O$3:$R$10,4,FALSE)</f>
        <v>3.2460000000000003E-2</v>
      </c>
    </row>
    <row r="13" spans="1:20" x14ac:dyDescent="0.25">
      <c r="A13" s="194"/>
      <c r="B13" s="194"/>
      <c r="C13" s="166">
        <v>2023</v>
      </c>
      <c r="D13" s="174">
        <f t="shared" si="4"/>
        <v>0</v>
      </c>
      <c r="E13" s="167">
        <f>IF(B_KKAuf!C13&gt;A_Stammdaten!$B$12,0,SUMIFS(D_SAV!$X$6:$X$304,D_SAV!$C$6:$C$304,B_KKAuf!$C13,D_SAV!$A$6:$A$304,B_KKAuf!$A$11))</f>
        <v>0</v>
      </c>
      <c r="F13" s="167">
        <f>IF(B_KKAuf!C13&gt;A_Stammdaten!$B$12,0,SUMIFS(D3_WAV!$L$6:$L$56,D3_WAV!$A$6:$A$56,$A$11,D3_WAV!$C$6:$C$56,B_KKAuf!C13))</f>
        <v>0</v>
      </c>
      <c r="G13" s="167">
        <f>IF(B_KKAuf!C13&gt;A_Stammdaten!$B$12,0,SUMIFS(D_SAV!$W$6:$W$304,D_SAV!$C$6:$C$304,B_KKAuf!$C13,D_SAV!$A$6:$A$304,B_KKAuf!$A$11))</f>
        <v>0</v>
      </c>
      <c r="H13" s="167">
        <f>IF(B_KKAuf!C13&gt;A_Stammdaten!$B$12,0,SUMIFS(D3_WAV!$K$6:$K$56,D3_WAV!$A$6:$A$56,B_KKAuf!$A$11,D3_WAV!$C$6:$C$56,B_KKAuf!C13))</f>
        <v>0</v>
      </c>
      <c r="I13" s="167">
        <f>IF(B_KKAuf!C13&gt;A_Stammdaten!$B$12,0,SUMIFS(D2_BKZ_NAKB_SoPo!$H$6:$H$52,D2_BKZ_NAKB_SoPo!$A$6:$A$52,$A$11,D2_BKZ_NAKB_SoPo!$B$6:$B$52,B_KKAuf!C13))</f>
        <v>0</v>
      </c>
      <c r="J13" s="167">
        <f>IF(B_KKAuf!C13&gt;A_Stammdaten!$B$12,0,SUMIFS(D_SAV!$Y$6:$Y$304,D_SAV!$C$6:$C$304,B_KKAuf!$C13,D_SAV!$A$6:$A$304,B_KKAuf!$A$11))</f>
        <v>0</v>
      </c>
      <c r="K13" s="167">
        <f>IF(B_KKAuf!C13&gt;A_Stammdaten!$B$12,0,SUMIFS(D3_WAV!$M$6:$M$56,D3_WAV!$A$6:$A$56,B_KKAuf!$A$11,D3_WAV!$C$6:$C$56,B_KKAuf!C13))</f>
        <v>0</v>
      </c>
      <c r="L13" s="167">
        <f>IF(B_KKAuf!C13&gt;A_Stammdaten!$B$12,0,SUMIFS(D2_BKZ_NAKB_SoPo!$I$6:$I$52,D2_BKZ_NAKB_SoPo!$A$6:$A$52,$A$11,D2_BKZ_NAKB_SoPo!$B$6:$B$52,B_KKAuf!C13))</f>
        <v>0</v>
      </c>
      <c r="M13" s="168">
        <f t="shared" si="5"/>
        <v>0</v>
      </c>
      <c r="N13" s="175">
        <f t="shared" si="6"/>
        <v>0</v>
      </c>
      <c r="O13" s="169">
        <f>$M13*0.4*S13*0.035*A_Stammdaten!$D$16</f>
        <v>0</v>
      </c>
      <c r="P13" s="175">
        <f t="shared" si="7"/>
        <v>0</v>
      </c>
      <c r="Q13" s="150"/>
      <c r="R13" s="170">
        <v>2023</v>
      </c>
      <c r="S13" s="171">
        <f>VLOOKUP(R13,Listen!$O$3:$R$10,2,FALSE)</f>
        <v>5.0700000000000002E-2</v>
      </c>
      <c r="T13" s="188">
        <f>VLOOKUP(R13,Listen!$O$3:$R$10,4,FALSE)</f>
        <v>3.2460000000000003E-2</v>
      </c>
    </row>
    <row r="14" spans="1:20" x14ac:dyDescent="0.25">
      <c r="A14" s="194"/>
      <c r="B14" s="194"/>
      <c r="C14" s="166">
        <v>2024</v>
      </c>
      <c r="D14" s="174">
        <f t="shared" si="4"/>
        <v>0</v>
      </c>
      <c r="E14" s="167">
        <f>IF(B_KKAuf!C14&gt;A_Stammdaten!$B$12,0,SUMIFS(D_SAV!$X$6:$X$304,D_SAV!$C$6:$C$304,B_KKAuf!$C14,D_SAV!$A$6:$A$304,B_KKAuf!$A$11))</f>
        <v>0</v>
      </c>
      <c r="F14" s="167">
        <f>IF(B_KKAuf!C14&gt;A_Stammdaten!$B$12,0,SUMIFS(D3_WAV!$L$6:$L$56,D3_WAV!$A$6:$A$56,$A$11,D3_WAV!$C$6:$C$56,B_KKAuf!C14))</f>
        <v>0</v>
      </c>
      <c r="G14" s="167">
        <f>IF(B_KKAuf!C14&gt;A_Stammdaten!$B$12,0,SUMIFS(D_SAV!$W$6:$W$304,D_SAV!$C$6:$C$304,B_KKAuf!$C14,D_SAV!$A$6:$A$304,B_KKAuf!$A$11))</f>
        <v>0</v>
      </c>
      <c r="H14" s="167">
        <f>IF(B_KKAuf!C14&gt;A_Stammdaten!$B$12,0,SUMIFS(D3_WAV!$K$6:$K$56,D3_WAV!$A$6:$A$56,B_KKAuf!$A$11,D3_WAV!$C$6:$C$56,B_KKAuf!C14))</f>
        <v>0</v>
      </c>
      <c r="I14" s="167">
        <f>IF(B_KKAuf!C14&gt;A_Stammdaten!$B$12,0,SUMIFS(D2_BKZ_NAKB_SoPo!$H$6:$H$52,D2_BKZ_NAKB_SoPo!$A$6:$A$52,$A$11,D2_BKZ_NAKB_SoPo!$B$6:$B$52,B_KKAuf!C14))</f>
        <v>0</v>
      </c>
      <c r="J14" s="167">
        <f>IF(B_KKAuf!C14&gt;A_Stammdaten!$B$12,0,SUMIFS(D_SAV!$Y$6:$Y$304,D_SAV!$C$6:$C$304,B_KKAuf!$C14,D_SAV!$A$6:$A$304,B_KKAuf!$A$11))</f>
        <v>0</v>
      </c>
      <c r="K14" s="167">
        <f>IF(B_KKAuf!C14&gt;A_Stammdaten!$B$12,0,SUMIFS(D3_WAV!$M$6:$M$56,D3_WAV!$A$6:$A$56,B_KKAuf!$A$11,D3_WAV!$C$6:$C$56,B_KKAuf!C14))</f>
        <v>0</v>
      </c>
      <c r="L14" s="167">
        <f>IF(B_KKAuf!C14&gt;A_Stammdaten!$B$12,0,SUMIFS(D2_BKZ_NAKB_SoPo!$I$6:$I$52,D2_BKZ_NAKB_SoPo!$A$6:$A$52,$A$11,D2_BKZ_NAKB_SoPo!$B$6:$B$52,B_KKAuf!C14))</f>
        <v>0</v>
      </c>
      <c r="M14" s="168">
        <f t="shared" si="5"/>
        <v>0</v>
      </c>
      <c r="N14" s="175">
        <f t="shared" si="6"/>
        <v>0</v>
      </c>
      <c r="O14" s="169">
        <f>$M14*0.4*S14*0.035*A_Stammdaten!$D$16</f>
        <v>0</v>
      </c>
      <c r="P14" s="175">
        <f t="shared" si="7"/>
        <v>0</v>
      </c>
      <c r="Q14" s="150"/>
      <c r="R14" s="170">
        <v>2024</v>
      </c>
      <c r="S14" s="171">
        <f>VLOOKUP(R14,Listen!$O$3:$R$10,2,FALSE)</f>
        <v>7.0999999999999994E-2</v>
      </c>
      <c r="T14" s="188">
        <f>VLOOKUP(R14,Listen!$O$3:$R$10,4,FALSE)</f>
        <v>5.3420000000000002E-2</v>
      </c>
    </row>
    <row r="15" spans="1:20" s="47" customFormat="1" ht="15.75" x14ac:dyDescent="0.25">
      <c r="A15" s="194"/>
      <c r="B15" s="194"/>
      <c r="C15" s="166">
        <v>2025</v>
      </c>
      <c r="D15" s="174">
        <f t="shared" si="4"/>
        <v>0</v>
      </c>
      <c r="E15" s="167">
        <f>IF(B_KKAuf!C15&gt;A_Stammdaten!$B$12,0,SUMIFS(D_SAV!$X$6:$X$304,D_SAV!$C$6:$C$304,B_KKAuf!$C15,D_SAV!$A$6:$A$304,B_KKAuf!$A$11))</f>
        <v>0</v>
      </c>
      <c r="F15" s="167">
        <f>IF(B_KKAuf!C15&gt;A_Stammdaten!$B$12,0,SUMIFS(D3_WAV!$L$6:$L$56,D3_WAV!$A$6:$A$56,$A$11,D3_WAV!$C$6:$C$56,B_KKAuf!C15))</f>
        <v>0</v>
      </c>
      <c r="G15" s="167">
        <f>IF(B_KKAuf!C15&gt;A_Stammdaten!$B$12,0,SUMIFS(D_SAV!$W$6:$W$304,D_SAV!$C$6:$C$304,B_KKAuf!$C15,D_SAV!$A$6:$A$304,B_KKAuf!$A$11))</f>
        <v>0</v>
      </c>
      <c r="H15" s="167">
        <f>IF(B_KKAuf!C15&gt;A_Stammdaten!$B$12,0,SUMIFS(D3_WAV!$K$6:$K$56,D3_WAV!$A$6:$A$56,B_KKAuf!$A$11,D3_WAV!$C$6:$C$56,B_KKAuf!C15))</f>
        <v>0</v>
      </c>
      <c r="I15" s="167">
        <f>IF(B_KKAuf!C15&gt;A_Stammdaten!$B$12,0,SUMIFS(D2_BKZ_NAKB_SoPo!$H$6:$H$52,D2_BKZ_NAKB_SoPo!$A$6:$A$52,$A$11,D2_BKZ_NAKB_SoPo!$B$6:$B$52,B_KKAuf!C15))</f>
        <v>0</v>
      </c>
      <c r="J15" s="167">
        <f>IF(B_KKAuf!C15&gt;A_Stammdaten!$B$12,0,SUMIFS(D_SAV!$Y$6:$Y$304,D_SAV!$C$6:$C$304,B_KKAuf!$C15,D_SAV!$A$6:$A$304,B_KKAuf!$A$11))</f>
        <v>0</v>
      </c>
      <c r="K15" s="167">
        <f>IF(B_KKAuf!C15&gt;A_Stammdaten!$B$12,0,SUMIFS(D3_WAV!$M$6:$M$56,D3_WAV!$A$6:$A$56,B_KKAuf!$A$11,D3_WAV!$C$6:$C$56,B_KKAuf!C15))</f>
        <v>0</v>
      </c>
      <c r="L15" s="167">
        <f>IF(B_KKAuf!C15&gt;A_Stammdaten!$B$12,0,SUMIFS(D2_BKZ_NAKB_SoPo!$I$6:$I$52,D2_BKZ_NAKB_SoPo!$A$6:$A$52,$A$11,D2_BKZ_NAKB_SoPo!$B$6:$B$52,B_KKAuf!C15))</f>
        <v>0</v>
      </c>
      <c r="M15" s="168">
        <f t="shared" si="5"/>
        <v>0</v>
      </c>
      <c r="N15" s="175">
        <f t="shared" si="6"/>
        <v>0</v>
      </c>
      <c r="O15" s="169">
        <f>$M15*0.4*S15*0.035*A_Stammdaten!$D$16</f>
        <v>0</v>
      </c>
      <c r="P15" s="175">
        <f t="shared" si="7"/>
        <v>0</v>
      </c>
      <c r="Q15" s="150"/>
      <c r="R15" s="170">
        <v>2025</v>
      </c>
      <c r="S15" s="171">
        <f>VLOOKUP(R15,Listen!$O$3:$R$10,2,FALSE)</f>
        <v>6.9500000000000006E-2</v>
      </c>
      <c r="T15" s="188">
        <f>VLOOKUP(R15,Listen!$O$3:$R$10,4,FALSE)</f>
        <v>5.1020000000000003E-2</v>
      </c>
    </row>
    <row r="16" spans="1:20" s="47" customFormat="1" ht="15.75" x14ac:dyDescent="0.25">
      <c r="A16" s="194"/>
      <c r="B16" s="194"/>
      <c r="C16" s="166">
        <v>2026</v>
      </c>
      <c r="D16" s="174">
        <f t="shared" si="4"/>
        <v>0</v>
      </c>
      <c r="E16" s="167">
        <f>IF(B_KKAuf!C16&gt;A_Stammdaten!$B$12,0,SUMIFS(D_SAV!$X$6:$X$304,D_SAV!$C$6:$C$304,B_KKAuf!$C16,D_SAV!$A$6:$A$304,B_KKAuf!$A$11))</f>
        <v>0</v>
      </c>
      <c r="F16" s="167">
        <f>IF(B_KKAuf!C16&gt;A_Stammdaten!$B$12,0,SUMIFS(D3_WAV!$L$6:$L$56,D3_WAV!$A$6:$A$56,$A$11,D3_WAV!$C$6:$C$56,B_KKAuf!C16))</f>
        <v>0</v>
      </c>
      <c r="G16" s="167">
        <f>IF(B_KKAuf!C16&gt;A_Stammdaten!$B$12,0,SUMIFS(D_SAV!$W$6:$W$304,D_SAV!$C$6:$C$304,B_KKAuf!$C16,D_SAV!$A$6:$A$304,B_KKAuf!$A$11))</f>
        <v>0</v>
      </c>
      <c r="H16" s="167">
        <f>IF(B_KKAuf!C16&gt;A_Stammdaten!$B$12,0,SUMIFS(D3_WAV!$K$6:$K$56,D3_WAV!$A$6:$A$56,B_KKAuf!$A$11,D3_WAV!$C$6:$C$56,B_KKAuf!C16))</f>
        <v>0</v>
      </c>
      <c r="I16" s="167">
        <f>IF(B_KKAuf!C16&gt;A_Stammdaten!$B$12,0,SUMIFS(D2_BKZ_NAKB_SoPo!$H$6:$H$52,D2_BKZ_NAKB_SoPo!$A$6:$A$52,$A$11,D2_BKZ_NAKB_SoPo!$B$6:$B$52,B_KKAuf!C16))</f>
        <v>0</v>
      </c>
      <c r="J16" s="167">
        <f>IF(B_KKAuf!C16&gt;A_Stammdaten!$B$12,0,SUMIFS(D_SAV!$Y$6:$Y$304,D_SAV!$C$6:$C$304,B_KKAuf!$C16,D_SAV!$A$6:$A$304,B_KKAuf!$A$11))</f>
        <v>0</v>
      </c>
      <c r="K16" s="167">
        <f>IF(B_KKAuf!C16&gt;A_Stammdaten!$B$12,0,SUMIFS(D3_WAV!$M$6:$M$56,D3_WAV!$A$6:$A$56,B_KKAuf!$A$11,D3_WAV!$C$6:$C$56,B_KKAuf!C16))</f>
        <v>0</v>
      </c>
      <c r="L16" s="167">
        <f>IF(B_KKAuf!C16&gt;A_Stammdaten!$B$12,0,SUMIFS(D2_BKZ_NAKB_SoPo!$I$6:$I$52,D2_BKZ_NAKB_SoPo!$A$6:$A$52,$A$11,D2_BKZ_NAKB_SoPo!$B$6:$B$52,B_KKAuf!C16))</f>
        <v>0</v>
      </c>
      <c r="M16" s="168">
        <f t="shared" si="5"/>
        <v>0</v>
      </c>
      <c r="N16" s="175">
        <f t="shared" si="6"/>
        <v>0</v>
      </c>
      <c r="O16" s="169">
        <f>$M16*0.4*S16*0.035*A_Stammdaten!$D$16</f>
        <v>0</v>
      </c>
      <c r="P16" s="175">
        <f t="shared" si="7"/>
        <v>0</v>
      </c>
      <c r="Q16" s="150"/>
      <c r="R16" s="170">
        <v>2026</v>
      </c>
      <c r="S16" s="171"/>
      <c r="T16" s="188"/>
    </row>
    <row r="17" spans="1:20" s="47" customFormat="1" ht="16.5" thickBot="1" x14ac:dyDescent="0.3">
      <c r="A17" s="195"/>
      <c r="B17" s="195"/>
      <c r="C17" s="166">
        <v>2027</v>
      </c>
      <c r="D17" s="174">
        <f t="shared" si="4"/>
        <v>0</v>
      </c>
      <c r="E17" s="167">
        <f>IF(B_KKAuf!C17&gt;A_Stammdaten!$B$12,0,SUMIFS(D_SAV!$X$6:$X$304,D_SAV!$C$6:$C$304,B_KKAuf!$C17,D_SAV!$A$6:$A$304,B_KKAuf!$A$11))</f>
        <v>0</v>
      </c>
      <c r="F17" s="167">
        <f>IF(B_KKAuf!C17&gt;A_Stammdaten!$B$12,0,SUMIFS(D3_WAV!$L$6:$L$56,D3_WAV!$A$6:$A$56,$A$11,D3_WAV!$C$6:$C$56,B_KKAuf!C17))</f>
        <v>0</v>
      </c>
      <c r="G17" s="167">
        <f>IF(B_KKAuf!C17&gt;A_Stammdaten!$B$12,0,SUMIFS(D_SAV!$W$6:$W$304,D_SAV!$C$6:$C$304,B_KKAuf!$C17,D_SAV!$A$6:$A$304,B_KKAuf!$A$11))</f>
        <v>0</v>
      </c>
      <c r="H17" s="167">
        <f>IF(B_KKAuf!C17&gt;A_Stammdaten!$B$12,0,SUMIFS(D3_WAV!$K$6:$K$56,D3_WAV!$A$6:$A$56,B_KKAuf!$A$11,D3_WAV!$C$6:$C$56,B_KKAuf!C17))</f>
        <v>0</v>
      </c>
      <c r="I17" s="167">
        <f>IF(B_KKAuf!C17&gt;A_Stammdaten!$B$12,0,SUMIFS(D2_BKZ_NAKB_SoPo!$H$6:$H$52,D2_BKZ_NAKB_SoPo!$A$6:$A$52,$A$11,D2_BKZ_NAKB_SoPo!$B$6:$B$52,B_KKAuf!C17))</f>
        <v>0</v>
      </c>
      <c r="J17" s="167">
        <f>IF(B_KKAuf!C17&gt;A_Stammdaten!$B$12,0,SUMIFS(D_SAV!$Y$6:$Y$304,D_SAV!$C$6:$C$304,B_KKAuf!$C17,D_SAV!$A$6:$A$304,B_KKAuf!$A$11))</f>
        <v>0</v>
      </c>
      <c r="K17" s="167">
        <f>IF(B_KKAuf!C17&gt;A_Stammdaten!$B$12,0,SUMIFS(D3_WAV!$M$6:$M$56,D3_WAV!$A$6:$A$56,B_KKAuf!$A$11,D3_WAV!$C$6:$C$56,B_KKAuf!C17))</f>
        <v>0</v>
      </c>
      <c r="L17" s="167">
        <f>IF(B_KKAuf!C17&gt;A_Stammdaten!$B$12,0,SUMIFS(D2_BKZ_NAKB_SoPo!$I$6:$I$52,D2_BKZ_NAKB_SoPo!$A$6:$A$52,$A$11,D2_BKZ_NAKB_SoPo!$B$6:$B$52,B_KKAuf!C17))</f>
        <v>0</v>
      </c>
      <c r="M17" s="168">
        <f t="shared" si="5"/>
        <v>0</v>
      </c>
      <c r="N17" s="175">
        <f t="shared" si="6"/>
        <v>0</v>
      </c>
      <c r="O17" s="169">
        <f>$M17*0.4*S17*0.035*A_Stammdaten!$D$16</f>
        <v>0</v>
      </c>
      <c r="P17" s="175">
        <f t="shared" si="7"/>
        <v>0</v>
      </c>
      <c r="Q17" s="150"/>
      <c r="R17" s="172">
        <v>2027</v>
      </c>
      <c r="S17" s="173"/>
      <c r="T17" s="189"/>
    </row>
    <row r="18" spans="1:20" x14ac:dyDescent="0.25">
      <c r="A18" s="193">
        <f>+A_Stammdaten!A17</f>
        <v>0</v>
      </c>
      <c r="B18" s="193">
        <f>+A_Stammdaten!B17</f>
        <v>0</v>
      </c>
      <c r="C18" s="166">
        <v>2021</v>
      </c>
      <c r="D18" s="174">
        <f>SUM(E18:F18)</f>
        <v>0</v>
      </c>
      <c r="E18" s="167">
        <f>IF(B_KKAuf!C18&gt;A_Stammdaten!$B$12,0,SUMIFS(D_SAV!$X$6:$X$304,D_SAV!$C$6:$C$304,B_KKAuf!$C18,D_SAV!$A$6:$A$304,B_KKAuf!$A$18))</f>
        <v>0</v>
      </c>
      <c r="F18" s="167">
        <f>IF(B_KKAuf!C18&gt;A_Stammdaten!$B$12,0,SUMIFS(D3_WAV!$L$6:$L$56,D3_WAV!$A$6:$A$56,$A$18,D3_WAV!$C$6:$C$56,B_KKAuf!C18))</f>
        <v>0</v>
      </c>
      <c r="G18" s="167">
        <f>IF(B_KKAuf!C18&gt;A_Stammdaten!$B$12,0,SUMIFS(D_SAV!$W$6:$W$304,D_SAV!$C$6:$C$304,B_KKAuf!$C18,D_SAV!$A$6:$A$304,B_KKAuf!$A$18))</f>
        <v>0</v>
      </c>
      <c r="H18" s="167">
        <f>IF(B_KKAuf!C18&gt;A_Stammdaten!$B$12,0,SUMIFS(D3_WAV!$K$6:$K$56,D3_WAV!$A$6:$A$56,B_KKAuf!$A$18,D3_WAV!$C$6:$C$56,B_KKAuf!C18))</f>
        <v>0</v>
      </c>
      <c r="I18" s="167">
        <f>IF(B_KKAuf!C18&gt;A_Stammdaten!$B$12,0,SUMIFS(D2_BKZ_NAKB_SoPo!$H$6:$H$52,D2_BKZ_NAKB_SoPo!$A$6:$A$52,$A$18,D2_BKZ_NAKB_SoPo!$B$6:$B$52,B_KKAuf!C18))</f>
        <v>0</v>
      </c>
      <c r="J18" s="167">
        <f>IF(B_KKAuf!C18&gt;A_Stammdaten!$B$12,0,SUMIFS(D_SAV!$Y$6:$Y$304,D_SAV!$C$6:$C$304,B_KKAuf!$C18,D_SAV!$A$6:$A$304,B_KKAuf!$A$18))</f>
        <v>0</v>
      </c>
      <c r="K18" s="167">
        <f>IF(B_KKAuf!C18&gt;A_Stammdaten!$B$12,0,SUMIFS(D3_WAV!$M$6:$M$56,D3_WAV!$A$6:$A$56,B_KKAuf!$A$18,D3_WAV!$C$6:$C$56,B_KKAuf!C18))</f>
        <v>0</v>
      </c>
      <c r="L18" s="167">
        <f>IF(B_KKAuf!C18&gt;A_Stammdaten!$B$12,0,SUMIFS(D2_BKZ_NAKB_SoPo!$I$6:$I$52,D2_BKZ_NAKB_SoPo!$A$6:$A$52,$A$18,D2_BKZ_NAKB_SoPo!$B$6:$B$52,B_KKAuf!C18))</f>
        <v>0</v>
      </c>
      <c r="M18" s="168">
        <f t="shared" si="5"/>
        <v>0</v>
      </c>
      <c r="N18" s="175">
        <f t="shared" si="6"/>
        <v>0</v>
      </c>
      <c r="O18" s="169">
        <f>$M18*0.4*S18*0.035*A_Stammdaten!$D$17</f>
        <v>0</v>
      </c>
      <c r="P18" s="175">
        <f>SUM(D18,N18:O18)</f>
        <v>0</v>
      </c>
      <c r="Q18" s="150"/>
      <c r="R18" s="170">
        <v>2021</v>
      </c>
      <c r="S18" s="171">
        <f>VLOOKUP(R18,Listen!$O$3:$R$10,2,FALSE)</f>
        <v>5.0700000000000002E-2</v>
      </c>
      <c r="T18" s="188">
        <f>VLOOKUP(R18,Listen!$O$3:$R$10,4,FALSE)</f>
        <v>3.2460000000000003E-2</v>
      </c>
    </row>
    <row r="19" spans="1:20" x14ac:dyDescent="0.25">
      <c r="A19" s="194"/>
      <c r="B19" s="194"/>
      <c r="C19" s="166">
        <v>2022</v>
      </c>
      <c r="D19" s="174">
        <f t="shared" ref="D19:D24" si="8">SUM(E19:F19)</f>
        <v>0</v>
      </c>
      <c r="E19" s="167">
        <f>IF(B_KKAuf!C19&gt;A_Stammdaten!$B$12,0,SUMIFS(D_SAV!$X$6:$X$304,D_SAV!$C$6:$C$304,B_KKAuf!$C19,D_SAV!$A$6:$A$304,B_KKAuf!$A$18))</f>
        <v>0</v>
      </c>
      <c r="F19" s="167">
        <f>IF(B_KKAuf!C19&gt;A_Stammdaten!$B$12,0,SUMIFS(D3_WAV!$L$6:$L$56,D3_WAV!$A$6:$A$56,$A$18,D3_WAV!$C$6:$C$56,B_KKAuf!C19))</f>
        <v>0</v>
      </c>
      <c r="G19" s="167">
        <f>IF(B_KKAuf!C19&gt;A_Stammdaten!$B$12,0,SUMIFS(D_SAV!$W$6:$W$304,D_SAV!$C$6:$C$304,B_KKAuf!$C19,D_SAV!$A$6:$A$304,B_KKAuf!$A$18))</f>
        <v>0</v>
      </c>
      <c r="H19" s="167">
        <f>IF(B_KKAuf!C19&gt;A_Stammdaten!$B$12,0,SUMIFS(D3_WAV!$K$6:$K$56,D3_WAV!$A$6:$A$56,B_KKAuf!$A$18,D3_WAV!$C$6:$C$56,B_KKAuf!C19))</f>
        <v>0</v>
      </c>
      <c r="I19" s="167">
        <f>IF(B_KKAuf!C19&gt;A_Stammdaten!$B$12,0,SUMIFS(D2_BKZ_NAKB_SoPo!$H$6:$H$52,D2_BKZ_NAKB_SoPo!$A$6:$A$52,$A$18,D2_BKZ_NAKB_SoPo!$B$6:$B$52,B_KKAuf!C19))</f>
        <v>0</v>
      </c>
      <c r="J19" s="167">
        <f>IF(B_KKAuf!C19&gt;A_Stammdaten!$B$12,0,SUMIFS(D_SAV!$Y$6:$Y$304,D_SAV!$C$6:$C$304,B_KKAuf!$C19,D_SAV!$A$6:$A$304,B_KKAuf!$A$18))</f>
        <v>0</v>
      </c>
      <c r="K19" s="167">
        <f>IF(B_KKAuf!C19&gt;A_Stammdaten!$B$12,0,SUMIFS(D3_WAV!$M$6:$M$56,D3_WAV!$A$6:$A$56,B_KKAuf!$A$18,D3_WAV!$C$6:$C$56,B_KKAuf!C19))</f>
        <v>0</v>
      </c>
      <c r="L19" s="167">
        <f>IF(B_KKAuf!C19&gt;A_Stammdaten!$B$12,0,SUMIFS(D2_BKZ_NAKB_SoPo!$I$6:$I$52,D2_BKZ_NAKB_SoPo!$A$6:$A$52,$A$18,D2_BKZ_NAKB_SoPo!$B$6:$B$52,B_KKAuf!C19))</f>
        <v>0</v>
      </c>
      <c r="M19" s="168">
        <f t="shared" si="5"/>
        <v>0</v>
      </c>
      <c r="N19" s="175">
        <f t="shared" si="6"/>
        <v>0</v>
      </c>
      <c r="O19" s="169">
        <f>$M19*0.4*S19*0.035*A_Stammdaten!$D$17</f>
        <v>0</v>
      </c>
      <c r="P19" s="175">
        <f t="shared" ref="P19:P24" si="9">SUM(D19,N19:O19)</f>
        <v>0</v>
      </c>
      <c r="Q19" s="150"/>
      <c r="R19" s="170">
        <v>2022</v>
      </c>
      <c r="S19" s="171">
        <f>VLOOKUP(R19,Listen!$O$3:$R$10,2,FALSE)</f>
        <v>5.0700000000000002E-2</v>
      </c>
      <c r="T19" s="188">
        <f>VLOOKUP(R19,Listen!$O$3:$R$10,4,FALSE)</f>
        <v>3.2460000000000003E-2</v>
      </c>
    </row>
    <row r="20" spans="1:20" x14ac:dyDescent="0.25">
      <c r="A20" s="194"/>
      <c r="B20" s="194"/>
      <c r="C20" s="166">
        <v>2023</v>
      </c>
      <c r="D20" s="174">
        <f t="shared" si="8"/>
        <v>0</v>
      </c>
      <c r="E20" s="167">
        <f>IF(B_KKAuf!C20&gt;A_Stammdaten!$B$12,0,SUMIFS(D_SAV!$X$6:$X$304,D_SAV!$C$6:$C$304,B_KKAuf!$C20,D_SAV!$A$6:$A$304,B_KKAuf!$A$18))</f>
        <v>0</v>
      </c>
      <c r="F20" s="167">
        <f>IF(B_KKAuf!C20&gt;A_Stammdaten!$B$12,0,SUMIFS(D3_WAV!$L$6:$L$56,D3_WAV!$A$6:$A$56,$A$18,D3_WAV!$C$6:$C$56,B_KKAuf!C20))</f>
        <v>0</v>
      </c>
      <c r="G20" s="167">
        <f>IF(B_KKAuf!C20&gt;A_Stammdaten!$B$12,0,SUMIFS(D_SAV!$W$6:$W$304,D_SAV!$C$6:$C$304,B_KKAuf!$C20,D_SAV!$A$6:$A$304,B_KKAuf!$A$18))</f>
        <v>0</v>
      </c>
      <c r="H20" s="167">
        <f>IF(B_KKAuf!C20&gt;A_Stammdaten!$B$12,0,SUMIFS(D3_WAV!$K$6:$K$56,D3_WAV!$A$6:$A$56,B_KKAuf!$A$18,D3_WAV!$C$6:$C$56,B_KKAuf!C20))</f>
        <v>0</v>
      </c>
      <c r="I20" s="167">
        <f>IF(B_KKAuf!C20&gt;A_Stammdaten!$B$12,0,SUMIFS(D2_BKZ_NAKB_SoPo!$H$6:$H$52,D2_BKZ_NAKB_SoPo!$A$6:$A$52,$A$18,D2_BKZ_NAKB_SoPo!$B$6:$B$52,B_KKAuf!C20))</f>
        <v>0</v>
      </c>
      <c r="J20" s="167">
        <f>IF(B_KKAuf!C20&gt;A_Stammdaten!$B$12,0,SUMIFS(D_SAV!$Y$6:$Y$304,D_SAV!$C$6:$C$304,B_KKAuf!$C20,D_SAV!$A$6:$A$304,B_KKAuf!$A$18))</f>
        <v>0</v>
      </c>
      <c r="K20" s="167">
        <f>IF(B_KKAuf!C20&gt;A_Stammdaten!$B$12,0,SUMIFS(D3_WAV!$M$6:$M$56,D3_WAV!$A$6:$A$56,B_KKAuf!$A$18,D3_WAV!$C$6:$C$56,B_KKAuf!C20))</f>
        <v>0</v>
      </c>
      <c r="L20" s="167">
        <f>IF(B_KKAuf!C20&gt;A_Stammdaten!$B$12,0,SUMIFS(D2_BKZ_NAKB_SoPo!$I$6:$I$52,D2_BKZ_NAKB_SoPo!$A$6:$A$52,$A$18,D2_BKZ_NAKB_SoPo!$B$6:$B$52,B_KKAuf!C20))</f>
        <v>0</v>
      </c>
      <c r="M20" s="168">
        <f t="shared" si="5"/>
        <v>0</v>
      </c>
      <c r="N20" s="175">
        <f t="shared" si="6"/>
        <v>0</v>
      </c>
      <c r="O20" s="169">
        <f>$M20*0.4*S20*0.035*A_Stammdaten!$D$17</f>
        <v>0</v>
      </c>
      <c r="P20" s="175">
        <f t="shared" si="9"/>
        <v>0</v>
      </c>
      <c r="Q20" s="150"/>
      <c r="R20" s="170">
        <v>2023</v>
      </c>
      <c r="S20" s="171">
        <f>VLOOKUP(R20,Listen!$O$3:$R$10,2,FALSE)</f>
        <v>5.0700000000000002E-2</v>
      </c>
      <c r="T20" s="188">
        <f>VLOOKUP(R20,Listen!$O$3:$R$10,4,FALSE)</f>
        <v>3.2460000000000003E-2</v>
      </c>
    </row>
    <row r="21" spans="1:20" x14ac:dyDescent="0.25">
      <c r="A21" s="194"/>
      <c r="B21" s="194"/>
      <c r="C21" s="166">
        <v>2024</v>
      </c>
      <c r="D21" s="174">
        <f t="shared" si="8"/>
        <v>0</v>
      </c>
      <c r="E21" s="167">
        <f>IF(B_KKAuf!C21&gt;A_Stammdaten!$B$12,0,SUMIFS(D_SAV!$X$6:$X$304,D_SAV!$C$6:$C$304,B_KKAuf!$C21,D_SAV!$A$6:$A$304,B_KKAuf!$A$18))</f>
        <v>0</v>
      </c>
      <c r="F21" s="167">
        <f>IF(B_KKAuf!C21&gt;A_Stammdaten!$B$12,0,SUMIFS(D3_WAV!$L$6:$L$56,D3_WAV!$A$6:$A$56,$A$18,D3_WAV!$C$6:$C$56,B_KKAuf!C21))</f>
        <v>0</v>
      </c>
      <c r="G21" s="167">
        <f>IF(B_KKAuf!C21&gt;A_Stammdaten!$B$12,0,SUMIFS(D_SAV!$W$6:$W$304,D_SAV!$C$6:$C$304,B_KKAuf!$C21,D_SAV!$A$6:$A$304,B_KKAuf!$A$18))</f>
        <v>0</v>
      </c>
      <c r="H21" s="167">
        <f>IF(B_KKAuf!C21&gt;A_Stammdaten!$B$12,0,SUMIFS(D3_WAV!$K$6:$K$56,D3_WAV!$A$6:$A$56,B_KKAuf!$A$18,D3_WAV!$C$6:$C$56,B_KKAuf!C21))</f>
        <v>0</v>
      </c>
      <c r="I21" s="167">
        <f>IF(B_KKAuf!C21&gt;A_Stammdaten!$B$12,0,SUMIFS(D2_BKZ_NAKB_SoPo!$H$6:$H$52,D2_BKZ_NAKB_SoPo!$A$6:$A$52,$A$18,D2_BKZ_NAKB_SoPo!$B$6:$B$52,B_KKAuf!C21))</f>
        <v>0</v>
      </c>
      <c r="J21" s="167">
        <f>IF(B_KKAuf!C21&gt;A_Stammdaten!$B$12,0,SUMIFS(D_SAV!$Y$6:$Y$304,D_SAV!$C$6:$C$304,B_KKAuf!$C21,D_SAV!$A$6:$A$304,B_KKAuf!$A$18))</f>
        <v>0</v>
      </c>
      <c r="K21" s="167">
        <f>IF(B_KKAuf!C21&gt;A_Stammdaten!$B$12,0,SUMIFS(D3_WAV!$M$6:$M$56,D3_WAV!$A$6:$A$56,B_KKAuf!$A$18,D3_WAV!$C$6:$C$56,B_KKAuf!C21))</f>
        <v>0</v>
      </c>
      <c r="L21" s="167">
        <f>IF(B_KKAuf!C21&gt;A_Stammdaten!$B$12,0,SUMIFS(D2_BKZ_NAKB_SoPo!$I$6:$I$52,D2_BKZ_NAKB_SoPo!$A$6:$A$52,$A$18,D2_BKZ_NAKB_SoPo!$B$6:$B$52,B_KKAuf!C21))</f>
        <v>0</v>
      </c>
      <c r="M21" s="168">
        <f t="shared" si="5"/>
        <v>0</v>
      </c>
      <c r="N21" s="175">
        <f t="shared" si="6"/>
        <v>0</v>
      </c>
      <c r="O21" s="169">
        <f>$M21*0.4*S21*0.035*A_Stammdaten!$D$17</f>
        <v>0</v>
      </c>
      <c r="P21" s="175">
        <f t="shared" si="9"/>
        <v>0</v>
      </c>
      <c r="Q21" s="150"/>
      <c r="R21" s="170">
        <v>2024</v>
      </c>
      <c r="S21" s="171">
        <f>VLOOKUP(R21,Listen!$O$3:$R$10,2,FALSE)</f>
        <v>7.0999999999999994E-2</v>
      </c>
      <c r="T21" s="188">
        <f>VLOOKUP(R21,Listen!$O$3:$R$10,4,FALSE)</f>
        <v>5.3420000000000002E-2</v>
      </c>
    </row>
    <row r="22" spans="1:20" x14ac:dyDescent="0.25">
      <c r="A22" s="194"/>
      <c r="B22" s="194"/>
      <c r="C22" s="166">
        <v>2025</v>
      </c>
      <c r="D22" s="174">
        <f t="shared" si="8"/>
        <v>0</v>
      </c>
      <c r="E22" s="167">
        <f>IF(B_KKAuf!C22&gt;A_Stammdaten!$B$12,0,SUMIFS(D_SAV!$X$6:$X$304,D_SAV!$C$6:$C$304,B_KKAuf!$C22,D_SAV!$A$6:$A$304,B_KKAuf!$A$18))</f>
        <v>0</v>
      </c>
      <c r="F22" s="167">
        <f>IF(B_KKAuf!C22&gt;A_Stammdaten!$B$12,0,SUMIFS(D3_WAV!$L$6:$L$56,D3_WAV!$A$6:$A$56,$A$18,D3_WAV!$C$6:$C$56,B_KKAuf!C22))</f>
        <v>0</v>
      </c>
      <c r="G22" s="167">
        <f>IF(B_KKAuf!C22&gt;A_Stammdaten!$B$12,0,SUMIFS(D_SAV!$W$6:$W$304,D_SAV!$C$6:$C$304,B_KKAuf!$C22,D_SAV!$A$6:$A$304,B_KKAuf!$A$18))</f>
        <v>0</v>
      </c>
      <c r="H22" s="167">
        <f>IF(B_KKAuf!C22&gt;A_Stammdaten!$B$12,0,SUMIFS(D3_WAV!$K$6:$K$56,D3_WAV!$A$6:$A$56,B_KKAuf!$A$18,D3_WAV!$C$6:$C$56,B_KKAuf!C22))</f>
        <v>0</v>
      </c>
      <c r="I22" s="167">
        <f>IF(B_KKAuf!C22&gt;A_Stammdaten!$B$12,0,SUMIFS(D2_BKZ_NAKB_SoPo!$H$6:$H$52,D2_BKZ_NAKB_SoPo!$A$6:$A$52,$A$18,D2_BKZ_NAKB_SoPo!$B$6:$B$52,B_KKAuf!C22))</f>
        <v>0</v>
      </c>
      <c r="J22" s="167">
        <f>IF(B_KKAuf!C22&gt;A_Stammdaten!$B$12,0,SUMIFS(D_SAV!$Y$6:$Y$304,D_SAV!$C$6:$C$304,B_KKAuf!$C22,D_SAV!$A$6:$A$304,B_KKAuf!$A$18))</f>
        <v>0</v>
      </c>
      <c r="K22" s="167">
        <f>IF(B_KKAuf!C22&gt;A_Stammdaten!$B$12,0,SUMIFS(D3_WAV!$M$6:$M$56,D3_WAV!$A$6:$A$56,B_KKAuf!$A$18,D3_WAV!$C$6:$C$56,B_KKAuf!C22))</f>
        <v>0</v>
      </c>
      <c r="L22" s="167">
        <f>IF(B_KKAuf!C22&gt;A_Stammdaten!$B$12,0,SUMIFS(D2_BKZ_NAKB_SoPo!$I$6:$I$52,D2_BKZ_NAKB_SoPo!$A$6:$A$52,$A$18,D2_BKZ_NAKB_SoPo!$B$6:$B$52,B_KKAuf!C22))</f>
        <v>0</v>
      </c>
      <c r="M22" s="168">
        <f t="shared" si="5"/>
        <v>0</v>
      </c>
      <c r="N22" s="175">
        <f t="shared" si="6"/>
        <v>0</v>
      </c>
      <c r="O22" s="169">
        <f>$M22*0.4*S22*0.035*A_Stammdaten!$D$17</f>
        <v>0</v>
      </c>
      <c r="P22" s="175">
        <f t="shared" si="9"/>
        <v>0</v>
      </c>
      <c r="Q22" s="150"/>
      <c r="R22" s="170">
        <v>2025</v>
      </c>
      <c r="S22" s="171">
        <f>VLOOKUP(R22,Listen!$O$3:$R$10,2,FALSE)</f>
        <v>6.9500000000000006E-2</v>
      </c>
      <c r="T22" s="188">
        <f>VLOOKUP(R22,Listen!$O$3:$R$10,4,FALSE)</f>
        <v>5.1020000000000003E-2</v>
      </c>
    </row>
    <row r="23" spans="1:20" x14ac:dyDescent="0.25">
      <c r="A23" s="194"/>
      <c r="B23" s="194"/>
      <c r="C23" s="166">
        <v>2026</v>
      </c>
      <c r="D23" s="174">
        <f t="shared" si="8"/>
        <v>0</v>
      </c>
      <c r="E23" s="167">
        <f>IF(B_KKAuf!C23&gt;A_Stammdaten!$B$12,0,SUMIFS(D_SAV!$X$6:$X$304,D_SAV!$C$6:$C$304,B_KKAuf!$C23,D_SAV!$A$6:$A$304,B_KKAuf!$A$18))</f>
        <v>0</v>
      </c>
      <c r="F23" s="167">
        <f>IF(B_KKAuf!C23&gt;A_Stammdaten!$B$12,0,SUMIFS(D3_WAV!$L$6:$L$56,D3_WAV!$A$6:$A$56,$A$18,D3_WAV!$C$6:$C$56,B_KKAuf!C23))</f>
        <v>0</v>
      </c>
      <c r="G23" s="167">
        <f>IF(B_KKAuf!C23&gt;A_Stammdaten!$B$12,0,SUMIFS(D_SAV!$W$6:$W$304,D_SAV!$C$6:$C$304,B_KKAuf!$C23,D_SAV!$A$6:$A$304,B_KKAuf!$A$18))</f>
        <v>0</v>
      </c>
      <c r="H23" s="167">
        <f>IF(B_KKAuf!C23&gt;A_Stammdaten!$B$12,0,SUMIFS(D3_WAV!$K$6:$K$56,D3_WAV!$A$6:$A$56,B_KKAuf!$A$18,D3_WAV!$C$6:$C$56,B_KKAuf!C23))</f>
        <v>0</v>
      </c>
      <c r="I23" s="167">
        <f>IF(B_KKAuf!C23&gt;A_Stammdaten!$B$12,0,SUMIFS(D2_BKZ_NAKB_SoPo!$H$6:$H$52,D2_BKZ_NAKB_SoPo!$A$6:$A$52,$A$18,D2_BKZ_NAKB_SoPo!$B$6:$B$52,B_KKAuf!C23))</f>
        <v>0</v>
      </c>
      <c r="J23" s="167">
        <f>IF(B_KKAuf!C23&gt;A_Stammdaten!$B$12,0,SUMIFS(D_SAV!$Y$6:$Y$304,D_SAV!$C$6:$C$304,B_KKAuf!$C23,D_SAV!$A$6:$A$304,B_KKAuf!$A$18))</f>
        <v>0</v>
      </c>
      <c r="K23" s="167">
        <f>IF(B_KKAuf!C23&gt;A_Stammdaten!$B$12,0,SUMIFS(D3_WAV!$M$6:$M$56,D3_WAV!$A$6:$A$56,B_KKAuf!$A$18,D3_WAV!$C$6:$C$56,B_KKAuf!C23))</f>
        <v>0</v>
      </c>
      <c r="L23" s="167">
        <f>IF(B_KKAuf!C23&gt;A_Stammdaten!$B$12,0,SUMIFS(D2_BKZ_NAKB_SoPo!$I$6:$I$52,D2_BKZ_NAKB_SoPo!$A$6:$A$52,$A$18,D2_BKZ_NAKB_SoPo!$B$6:$B$52,B_KKAuf!C23))</f>
        <v>0</v>
      </c>
      <c r="M23" s="168">
        <f t="shared" si="5"/>
        <v>0</v>
      </c>
      <c r="N23" s="175">
        <f t="shared" si="6"/>
        <v>0</v>
      </c>
      <c r="O23" s="169">
        <f>$M23*0.4*S23*0.035*A_Stammdaten!$D$17</f>
        <v>0</v>
      </c>
      <c r="P23" s="175">
        <f t="shared" si="9"/>
        <v>0</v>
      </c>
      <c r="Q23" s="150"/>
      <c r="R23" s="170">
        <v>2026</v>
      </c>
      <c r="S23" s="171"/>
      <c r="T23" s="188"/>
    </row>
    <row r="24" spans="1:20" ht="15.75" thickBot="1" x14ac:dyDescent="0.3">
      <c r="A24" s="195"/>
      <c r="B24" s="195"/>
      <c r="C24" s="166">
        <v>2027</v>
      </c>
      <c r="D24" s="174">
        <f t="shared" si="8"/>
        <v>0</v>
      </c>
      <c r="E24" s="167">
        <f>IF(B_KKAuf!C24&gt;A_Stammdaten!$B$12,0,SUMIFS(D_SAV!$X$6:$X$304,D_SAV!$C$6:$C$304,B_KKAuf!$C24,D_SAV!$A$6:$A$304,B_KKAuf!$A$18))</f>
        <v>0</v>
      </c>
      <c r="F24" s="167">
        <f>IF(B_KKAuf!C24&gt;A_Stammdaten!$B$12,0,SUMIFS(D3_WAV!$L$6:$L$56,D3_WAV!$A$6:$A$56,$A$18,D3_WAV!$C$6:$C$56,B_KKAuf!C24))</f>
        <v>0</v>
      </c>
      <c r="G24" s="167">
        <f>IF(B_KKAuf!C24&gt;A_Stammdaten!$B$12,0,SUMIFS(D_SAV!$W$6:$W$304,D_SAV!$C$6:$C$304,B_KKAuf!$C24,D_SAV!$A$6:$A$304,B_KKAuf!$A$18))</f>
        <v>0</v>
      </c>
      <c r="H24" s="167">
        <f>IF(B_KKAuf!C24&gt;A_Stammdaten!$B$12,0,SUMIFS(D3_WAV!$K$6:$K$56,D3_WAV!$A$6:$A$56,B_KKAuf!$A$18,D3_WAV!$C$6:$C$56,B_KKAuf!C24))</f>
        <v>0</v>
      </c>
      <c r="I24" s="167">
        <f>IF(B_KKAuf!C24&gt;A_Stammdaten!$B$12,0,SUMIFS(D2_BKZ_NAKB_SoPo!$H$6:$H$52,D2_BKZ_NAKB_SoPo!$A$6:$A$52,$A$18,D2_BKZ_NAKB_SoPo!$B$6:$B$52,B_KKAuf!C24))</f>
        <v>0</v>
      </c>
      <c r="J24" s="167">
        <f>IF(B_KKAuf!C24&gt;A_Stammdaten!$B$12,0,SUMIFS(D_SAV!$Y$6:$Y$304,D_SAV!$C$6:$C$304,B_KKAuf!$C24,D_SAV!$A$6:$A$304,B_KKAuf!$A$18))</f>
        <v>0</v>
      </c>
      <c r="K24" s="167">
        <f>IF(B_KKAuf!C24&gt;A_Stammdaten!$B$12,0,SUMIFS(D3_WAV!$M$6:$M$56,D3_WAV!$A$6:$A$56,B_KKAuf!$A$18,D3_WAV!$C$6:$C$56,B_KKAuf!C24))</f>
        <v>0</v>
      </c>
      <c r="L24" s="167">
        <f>IF(B_KKAuf!C24&gt;A_Stammdaten!$B$12,0,SUMIFS(D2_BKZ_NAKB_SoPo!$I$6:$I$52,D2_BKZ_NAKB_SoPo!$A$6:$A$52,$A$18,D2_BKZ_NAKB_SoPo!$B$6:$B$52,B_KKAuf!C24))</f>
        <v>0</v>
      </c>
      <c r="M24" s="168">
        <f t="shared" si="5"/>
        <v>0</v>
      </c>
      <c r="N24" s="175">
        <f t="shared" si="6"/>
        <v>0</v>
      </c>
      <c r="O24" s="169">
        <f>$M24*0.4*S24*0.035*A_Stammdaten!$D$17</f>
        <v>0</v>
      </c>
      <c r="P24" s="175">
        <f t="shared" si="9"/>
        <v>0</v>
      </c>
      <c r="Q24" s="150"/>
      <c r="R24" s="172">
        <v>2027</v>
      </c>
      <c r="S24" s="173"/>
      <c r="T24" s="189"/>
    </row>
    <row r="25" spans="1:20" x14ac:dyDescent="0.25">
      <c r="A25" s="193">
        <f>+A_Stammdaten!A18</f>
        <v>0</v>
      </c>
      <c r="B25" s="193">
        <f>+A_Stammdaten!B18</f>
        <v>0</v>
      </c>
      <c r="C25" s="166">
        <v>2021</v>
      </c>
      <c r="D25" s="174">
        <f>SUM(E25:F25)</f>
        <v>0</v>
      </c>
      <c r="E25" s="167">
        <f>IF(B_KKAuf!C25&gt;A_Stammdaten!$B$12,0,SUMIFS(D_SAV!$X$6:$X$304,D_SAV!$C$6:$C$304,B_KKAuf!$C25,D_SAV!$A$6:$A$304,B_KKAuf!$A$25))</f>
        <v>0</v>
      </c>
      <c r="F25" s="167">
        <f>IF(B_KKAuf!C25&gt;A_Stammdaten!$B$12,0,SUMIFS(D3_WAV!$L$6:$L$56,D3_WAV!$A$6:$A$56,$A$25,D3_WAV!$C$6:$C$56,B_KKAuf!C25))</f>
        <v>0</v>
      </c>
      <c r="G25" s="167">
        <f>IF(B_KKAuf!C25&gt;A_Stammdaten!$B$12,0,SUMIFS(D_SAV!$W$6:$W$304,D_SAV!$C$6:$C$304,B_KKAuf!$C25,D_SAV!$A$6:$A$304,B_KKAuf!$A$25))</f>
        <v>0</v>
      </c>
      <c r="H25" s="167">
        <f>IF(B_KKAuf!C25&gt;A_Stammdaten!$B$12,0,SUMIFS(D3_WAV!$K$6:$K$56,D3_WAV!$A$6:$A$56,B_KKAuf!$A$25,D3_WAV!$C$6:$C$56,B_KKAuf!C25))</f>
        <v>0</v>
      </c>
      <c r="I25" s="167">
        <f>IF(B_KKAuf!C25&gt;A_Stammdaten!$B$12,0,SUMIFS(D2_BKZ_NAKB_SoPo!$H$6:$H$52,D2_BKZ_NAKB_SoPo!$A$6:$A$52,$A$25,D2_BKZ_NAKB_SoPo!$B$6:$B$52,B_KKAuf!C25))</f>
        <v>0</v>
      </c>
      <c r="J25" s="167">
        <f>IF(B_KKAuf!C25&gt;A_Stammdaten!$B$12,0,SUMIFS(D_SAV!$Y$6:$Y$304,D_SAV!$C$6:$C$304,B_KKAuf!$C25,D_SAV!$A$6:$A$304,B_KKAuf!$A$25))</f>
        <v>0</v>
      </c>
      <c r="K25" s="167">
        <f>IF(B_KKAuf!C25&gt;A_Stammdaten!$B$12,0,SUMIFS(D3_WAV!$M$6:$M$56,D3_WAV!$A$6:$A$56,B_KKAuf!$A$25,D3_WAV!$C$6:$C$56,B_KKAuf!C25))</f>
        <v>0</v>
      </c>
      <c r="L25" s="167">
        <f>IF(B_KKAuf!C25&gt;A_Stammdaten!$B$12,0,SUMIFS(D2_BKZ_NAKB_SoPo!$I$6:$I$52,D2_BKZ_NAKB_SoPo!$A$6:$A$52,$A$25,D2_BKZ_NAKB_SoPo!$B$6:$B$52,B_KKAuf!C25))</f>
        <v>0</v>
      </c>
      <c r="M25" s="168">
        <f t="shared" si="5"/>
        <v>0</v>
      </c>
      <c r="N25" s="175">
        <f t="shared" si="6"/>
        <v>0</v>
      </c>
      <c r="O25" s="169">
        <f>$M25*0.4*S25*0.035*A_Stammdaten!$D$18</f>
        <v>0</v>
      </c>
      <c r="P25" s="175">
        <f>SUM(D25,N25:O25)</f>
        <v>0</v>
      </c>
      <c r="Q25" s="150"/>
      <c r="R25" s="170">
        <v>2021</v>
      </c>
      <c r="S25" s="171">
        <f>VLOOKUP(R25,Listen!$O$3:$R$10,2,FALSE)</f>
        <v>5.0700000000000002E-2</v>
      </c>
      <c r="T25" s="188">
        <f>VLOOKUP(R25,Listen!$O$3:$R$10,4,FALSE)</f>
        <v>3.2460000000000003E-2</v>
      </c>
    </row>
    <row r="26" spans="1:20" x14ac:dyDescent="0.25">
      <c r="A26" s="194"/>
      <c r="B26" s="194"/>
      <c r="C26" s="166">
        <v>2022</v>
      </c>
      <c r="D26" s="174">
        <f t="shared" ref="D26:D31" si="10">SUM(E26:F26)</f>
        <v>0</v>
      </c>
      <c r="E26" s="167">
        <f>IF(B_KKAuf!C26&gt;A_Stammdaten!$B$12,0,SUMIFS(D_SAV!$X$6:$X$304,D_SAV!$C$6:$C$304,B_KKAuf!$C26,D_SAV!$A$6:$A$304,B_KKAuf!$A$25))</f>
        <v>0</v>
      </c>
      <c r="F26" s="167">
        <f>IF(B_KKAuf!C26&gt;A_Stammdaten!$B$12,0,SUMIFS(D3_WAV!$L$6:$L$56,D3_WAV!$A$6:$A$56,$A$25,D3_WAV!$C$6:$C$56,B_KKAuf!C26))</f>
        <v>0</v>
      </c>
      <c r="G26" s="167">
        <f>IF(B_KKAuf!C26&gt;A_Stammdaten!$B$12,0,SUMIFS(D_SAV!$W$6:$W$304,D_SAV!$C$6:$C$304,B_KKAuf!$C26,D_SAV!$A$6:$A$304,B_KKAuf!$A$25))</f>
        <v>0</v>
      </c>
      <c r="H26" s="167">
        <f>IF(B_KKAuf!C26&gt;A_Stammdaten!$B$12,0,SUMIFS(D3_WAV!$K$6:$K$56,D3_WAV!$A$6:$A$56,B_KKAuf!$A$25,D3_WAV!$C$6:$C$56,B_KKAuf!C26))</f>
        <v>0</v>
      </c>
      <c r="I26" s="167">
        <f>IF(B_KKAuf!C26&gt;A_Stammdaten!$B$12,0,SUMIFS(D2_BKZ_NAKB_SoPo!$H$6:$H$52,D2_BKZ_NAKB_SoPo!$A$6:$A$52,$A$25,D2_BKZ_NAKB_SoPo!$B$6:$B$52,B_KKAuf!C26))</f>
        <v>0</v>
      </c>
      <c r="J26" s="167">
        <f>IF(B_KKAuf!C26&gt;A_Stammdaten!$B$12,0,SUMIFS(D_SAV!$Y$6:$Y$304,D_SAV!$C$6:$C$304,B_KKAuf!$C26,D_SAV!$A$6:$A$304,B_KKAuf!$A$25))</f>
        <v>0</v>
      </c>
      <c r="K26" s="167">
        <f>IF(B_KKAuf!C26&gt;A_Stammdaten!$B$12,0,SUMIFS(D3_WAV!$M$6:$M$56,D3_WAV!$A$6:$A$56,B_KKAuf!$A$25,D3_WAV!$C$6:$C$56,B_KKAuf!C26))</f>
        <v>0</v>
      </c>
      <c r="L26" s="167">
        <f>IF(B_KKAuf!C26&gt;A_Stammdaten!$B$12,0,SUMIFS(D2_BKZ_NAKB_SoPo!$I$6:$I$52,D2_BKZ_NAKB_SoPo!$A$6:$A$52,$A$25,D2_BKZ_NAKB_SoPo!$B$6:$B$52,B_KKAuf!C26))</f>
        <v>0</v>
      </c>
      <c r="M26" s="168">
        <f t="shared" si="5"/>
        <v>0</v>
      </c>
      <c r="N26" s="175">
        <f t="shared" si="6"/>
        <v>0</v>
      </c>
      <c r="O26" s="169">
        <f>$M26*0.4*S26*0.035*A_Stammdaten!$D$18</f>
        <v>0</v>
      </c>
      <c r="P26" s="175">
        <f t="shared" ref="P26:P31" si="11">SUM(D26,N26:O26)</f>
        <v>0</v>
      </c>
      <c r="Q26" s="150"/>
      <c r="R26" s="170">
        <v>2022</v>
      </c>
      <c r="S26" s="171">
        <f>VLOOKUP(R26,Listen!$O$3:$R$10,2,FALSE)</f>
        <v>5.0700000000000002E-2</v>
      </c>
      <c r="T26" s="188">
        <f>VLOOKUP(R26,Listen!$O$3:$R$10,4,FALSE)</f>
        <v>3.2460000000000003E-2</v>
      </c>
    </row>
    <row r="27" spans="1:20" x14ac:dyDescent="0.25">
      <c r="A27" s="194"/>
      <c r="B27" s="194"/>
      <c r="C27" s="166">
        <v>2023</v>
      </c>
      <c r="D27" s="174">
        <f t="shared" si="10"/>
        <v>0</v>
      </c>
      <c r="E27" s="167">
        <f>IF(B_KKAuf!C27&gt;A_Stammdaten!$B$12,0,SUMIFS(D_SAV!$X$6:$X$304,D_SAV!$C$6:$C$304,B_KKAuf!$C27,D_SAV!$A$6:$A$304,B_KKAuf!$A$25))</f>
        <v>0</v>
      </c>
      <c r="F27" s="167">
        <f>IF(B_KKAuf!C27&gt;A_Stammdaten!$B$12,0,SUMIFS(D3_WAV!$L$6:$L$56,D3_WAV!$A$6:$A$56,$A$25,D3_WAV!$C$6:$C$56,B_KKAuf!C27))</f>
        <v>0</v>
      </c>
      <c r="G27" s="167">
        <f>IF(B_KKAuf!C27&gt;A_Stammdaten!$B$12,0,SUMIFS(D_SAV!$W$6:$W$304,D_SAV!$C$6:$C$304,B_KKAuf!$C27,D_SAV!$A$6:$A$304,B_KKAuf!$A$25))</f>
        <v>0</v>
      </c>
      <c r="H27" s="167">
        <f>IF(B_KKAuf!C27&gt;A_Stammdaten!$B$12,0,SUMIFS(D3_WAV!$K$6:$K$56,D3_WAV!$A$6:$A$56,B_KKAuf!$A$25,D3_WAV!$C$6:$C$56,B_KKAuf!C27))</f>
        <v>0</v>
      </c>
      <c r="I27" s="167">
        <f>IF(B_KKAuf!C27&gt;A_Stammdaten!$B$12,0,SUMIFS(D2_BKZ_NAKB_SoPo!$H$6:$H$52,D2_BKZ_NAKB_SoPo!$A$6:$A$52,$A$25,D2_BKZ_NAKB_SoPo!$B$6:$B$52,B_KKAuf!C27))</f>
        <v>0</v>
      </c>
      <c r="J27" s="167">
        <f>IF(B_KKAuf!C27&gt;A_Stammdaten!$B$12,0,SUMIFS(D_SAV!$Y$6:$Y$304,D_SAV!$C$6:$C$304,B_KKAuf!$C27,D_SAV!$A$6:$A$304,B_KKAuf!$A$25))</f>
        <v>0</v>
      </c>
      <c r="K27" s="167">
        <f>IF(B_KKAuf!C27&gt;A_Stammdaten!$B$12,0,SUMIFS(D3_WAV!$M$6:$M$56,D3_WAV!$A$6:$A$56,B_KKAuf!$A$25,D3_WAV!$C$6:$C$56,B_KKAuf!C27))</f>
        <v>0</v>
      </c>
      <c r="L27" s="167">
        <f>IF(B_KKAuf!C27&gt;A_Stammdaten!$B$12,0,SUMIFS(D2_BKZ_NAKB_SoPo!$I$6:$I$52,D2_BKZ_NAKB_SoPo!$A$6:$A$52,$A$25,D2_BKZ_NAKB_SoPo!$B$6:$B$52,B_KKAuf!C27))</f>
        <v>0</v>
      </c>
      <c r="M27" s="168">
        <f t="shared" si="5"/>
        <v>0</v>
      </c>
      <c r="N27" s="175">
        <f t="shared" si="6"/>
        <v>0</v>
      </c>
      <c r="O27" s="169">
        <f>$M27*0.4*S27*0.035*A_Stammdaten!$D$18</f>
        <v>0</v>
      </c>
      <c r="P27" s="175">
        <f t="shared" si="11"/>
        <v>0</v>
      </c>
      <c r="Q27" s="150"/>
      <c r="R27" s="170">
        <v>2023</v>
      </c>
      <c r="S27" s="171">
        <f>VLOOKUP(R27,Listen!$O$3:$R$10,2,FALSE)</f>
        <v>5.0700000000000002E-2</v>
      </c>
      <c r="T27" s="188">
        <f>VLOOKUP(R27,Listen!$O$3:$R$10,4,FALSE)</f>
        <v>3.2460000000000003E-2</v>
      </c>
    </row>
    <row r="28" spans="1:20" x14ac:dyDescent="0.25">
      <c r="A28" s="194"/>
      <c r="B28" s="194"/>
      <c r="C28" s="166">
        <v>2024</v>
      </c>
      <c r="D28" s="174">
        <f t="shared" si="10"/>
        <v>0</v>
      </c>
      <c r="E28" s="167">
        <f>IF(B_KKAuf!C28&gt;A_Stammdaten!$B$12,0,SUMIFS(D_SAV!$X$6:$X$304,D_SAV!$C$6:$C$304,B_KKAuf!$C28,D_SAV!$A$6:$A$304,B_KKAuf!$A$25))</f>
        <v>0</v>
      </c>
      <c r="F28" s="167">
        <f>IF(B_KKAuf!C28&gt;A_Stammdaten!$B$12,0,SUMIFS(D3_WAV!$L$6:$L$56,D3_WAV!$A$6:$A$56,$A$25,D3_WAV!$C$6:$C$56,B_KKAuf!C28))</f>
        <v>0</v>
      </c>
      <c r="G28" s="167">
        <f>IF(B_KKAuf!C28&gt;A_Stammdaten!$B$12,0,SUMIFS(D_SAV!$W$6:$W$304,D_SAV!$C$6:$C$304,B_KKAuf!$C28,D_SAV!$A$6:$A$304,B_KKAuf!$A$25))</f>
        <v>0</v>
      </c>
      <c r="H28" s="167">
        <f>IF(B_KKAuf!C28&gt;A_Stammdaten!$B$12,0,SUMIFS(D3_WAV!$K$6:$K$56,D3_WAV!$A$6:$A$56,B_KKAuf!$A$25,D3_WAV!$C$6:$C$56,B_KKAuf!C28))</f>
        <v>0</v>
      </c>
      <c r="I28" s="167">
        <f>IF(B_KKAuf!C28&gt;A_Stammdaten!$B$12,0,SUMIFS(D2_BKZ_NAKB_SoPo!$H$6:$H$52,D2_BKZ_NAKB_SoPo!$A$6:$A$52,$A$25,D2_BKZ_NAKB_SoPo!$B$6:$B$52,B_KKAuf!C28))</f>
        <v>0</v>
      </c>
      <c r="J28" s="167">
        <f>IF(B_KKAuf!C28&gt;A_Stammdaten!$B$12,0,SUMIFS(D_SAV!$Y$6:$Y$304,D_SAV!$C$6:$C$304,B_KKAuf!$C28,D_SAV!$A$6:$A$304,B_KKAuf!$A$25))</f>
        <v>0</v>
      </c>
      <c r="K28" s="167">
        <f>IF(B_KKAuf!C28&gt;A_Stammdaten!$B$12,0,SUMIFS(D3_WAV!$M$6:$M$56,D3_WAV!$A$6:$A$56,B_KKAuf!$A$25,D3_WAV!$C$6:$C$56,B_KKAuf!C28))</f>
        <v>0</v>
      </c>
      <c r="L28" s="167">
        <f>IF(B_KKAuf!C28&gt;A_Stammdaten!$B$12,0,SUMIFS(D2_BKZ_NAKB_SoPo!$I$6:$I$52,D2_BKZ_NAKB_SoPo!$A$6:$A$52,$A$25,D2_BKZ_NAKB_SoPo!$B$6:$B$52,B_KKAuf!C28))</f>
        <v>0</v>
      </c>
      <c r="M28" s="168">
        <f t="shared" si="5"/>
        <v>0</v>
      </c>
      <c r="N28" s="175">
        <f t="shared" si="6"/>
        <v>0</v>
      </c>
      <c r="O28" s="169">
        <f>$M28*0.4*S28*0.035*A_Stammdaten!$D$18</f>
        <v>0</v>
      </c>
      <c r="P28" s="175">
        <f t="shared" si="11"/>
        <v>0</v>
      </c>
      <c r="Q28" s="150"/>
      <c r="R28" s="170">
        <v>2024</v>
      </c>
      <c r="S28" s="171">
        <f>VLOOKUP(R28,Listen!$O$3:$R$10,2,FALSE)</f>
        <v>7.0999999999999994E-2</v>
      </c>
      <c r="T28" s="188">
        <f>VLOOKUP(R28,Listen!$O$3:$R$10,4,FALSE)</f>
        <v>5.3420000000000002E-2</v>
      </c>
    </row>
    <row r="29" spans="1:20" x14ac:dyDescent="0.25">
      <c r="A29" s="194"/>
      <c r="B29" s="194"/>
      <c r="C29" s="166">
        <v>2025</v>
      </c>
      <c r="D29" s="174">
        <f t="shared" si="10"/>
        <v>0</v>
      </c>
      <c r="E29" s="167">
        <f>IF(B_KKAuf!C29&gt;A_Stammdaten!$B$12,0,SUMIFS(D_SAV!$X$6:$X$304,D_SAV!$C$6:$C$304,B_KKAuf!$C29,D_SAV!$A$6:$A$304,B_KKAuf!$A$25))</f>
        <v>0</v>
      </c>
      <c r="F29" s="167">
        <f>IF(B_KKAuf!C29&gt;A_Stammdaten!$B$12,0,SUMIFS(D3_WAV!$L$6:$L$56,D3_WAV!$A$6:$A$56,$A$25,D3_WAV!$C$6:$C$56,B_KKAuf!C29))</f>
        <v>0</v>
      </c>
      <c r="G29" s="167">
        <f>IF(B_KKAuf!C29&gt;A_Stammdaten!$B$12,0,SUMIFS(D_SAV!$W$6:$W$304,D_SAV!$C$6:$C$304,B_KKAuf!$C29,D_SAV!$A$6:$A$304,B_KKAuf!$A$25))</f>
        <v>0</v>
      </c>
      <c r="H29" s="167">
        <f>IF(B_KKAuf!C29&gt;A_Stammdaten!$B$12,0,SUMIFS(D3_WAV!$K$6:$K$56,D3_WAV!$A$6:$A$56,B_KKAuf!$A$25,D3_WAV!$C$6:$C$56,B_KKAuf!C29))</f>
        <v>0</v>
      </c>
      <c r="I29" s="167">
        <f>IF(B_KKAuf!C29&gt;A_Stammdaten!$B$12,0,SUMIFS(D2_BKZ_NAKB_SoPo!$H$6:$H$52,D2_BKZ_NAKB_SoPo!$A$6:$A$52,$A$25,D2_BKZ_NAKB_SoPo!$B$6:$B$52,B_KKAuf!C29))</f>
        <v>0</v>
      </c>
      <c r="J29" s="167">
        <f>IF(B_KKAuf!C29&gt;A_Stammdaten!$B$12,0,SUMIFS(D_SAV!$Y$6:$Y$304,D_SAV!$C$6:$C$304,B_KKAuf!$C29,D_SAV!$A$6:$A$304,B_KKAuf!$A$25))</f>
        <v>0</v>
      </c>
      <c r="K29" s="167">
        <f>IF(B_KKAuf!C29&gt;A_Stammdaten!$B$12,0,SUMIFS(D3_WAV!$M$6:$M$56,D3_WAV!$A$6:$A$56,B_KKAuf!$A$25,D3_WAV!$C$6:$C$56,B_KKAuf!C29))</f>
        <v>0</v>
      </c>
      <c r="L29" s="167">
        <f>IF(B_KKAuf!C29&gt;A_Stammdaten!$B$12,0,SUMIFS(D2_BKZ_NAKB_SoPo!$I$6:$I$52,D2_BKZ_NAKB_SoPo!$A$6:$A$52,$A$25,D2_BKZ_NAKB_SoPo!$B$6:$B$52,B_KKAuf!C29))</f>
        <v>0</v>
      </c>
      <c r="M29" s="168">
        <f t="shared" si="5"/>
        <v>0</v>
      </c>
      <c r="N29" s="175">
        <f t="shared" si="6"/>
        <v>0</v>
      </c>
      <c r="O29" s="169">
        <f>$M29*0.4*S29*0.035*A_Stammdaten!$D$18</f>
        <v>0</v>
      </c>
      <c r="P29" s="175">
        <f t="shared" si="11"/>
        <v>0</v>
      </c>
      <c r="Q29" s="150"/>
      <c r="R29" s="170">
        <v>2025</v>
      </c>
      <c r="S29" s="171">
        <f>VLOOKUP(R29,Listen!$O$3:$R$10,2,FALSE)</f>
        <v>6.9500000000000006E-2</v>
      </c>
      <c r="T29" s="188">
        <f>VLOOKUP(R29,Listen!$O$3:$R$10,4,FALSE)</f>
        <v>5.1020000000000003E-2</v>
      </c>
    </row>
    <row r="30" spans="1:20" x14ac:dyDescent="0.25">
      <c r="A30" s="194"/>
      <c r="B30" s="194"/>
      <c r="C30" s="166">
        <v>2026</v>
      </c>
      <c r="D30" s="174">
        <f t="shared" si="10"/>
        <v>0</v>
      </c>
      <c r="E30" s="167">
        <f>IF(B_KKAuf!C30&gt;A_Stammdaten!$B$12,0,SUMIFS(D_SAV!$X$6:$X$304,D_SAV!$C$6:$C$304,B_KKAuf!$C30,D_SAV!$A$6:$A$304,B_KKAuf!$A$25))</f>
        <v>0</v>
      </c>
      <c r="F30" s="167">
        <f>IF(B_KKAuf!C30&gt;A_Stammdaten!$B$12,0,SUMIFS(D3_WAV!$L$6:$L$56,D3_WAV!$A$6:$A$56,$A$25,D3_WAV!$C$6:$C$56,B_KKAuf!C30))</f>
        <v>0</v>
      </c>
      <c r="G30" s="167">
        <f>IF(B_KKAuf!C30&gt;A_Stammdaten!$B$12,0,SUMIFS(D_SAV!$W$6:$W$304,D_SAV!$C$6:$C$304,B_KKAuf!$C30,D_SAV!$A$6:$A$304,B_KKAuf!$A$25))</f>
        <v>0</v>
      </c>
      <c r="H30" s="167">
        <f>IF(B_KKAuf!C30&gt;A_Stammdaten!$B$12,0,SUMIFS(D3_WAV!$K$6:$K$56,D3_WAV!$A$6:$A$56,B_KKAuf!$A$25,D3_WAV!$C$6:$C$56,B_KKAuf!C30))</f>
        <v>0</v>
      </c>
      <c r="I30" s="167">
        <f>IF(B_KKAuf!C30&gt;A_Stammdaten!$B$12,0,SUMIFS(D2_BKZ_NAKB_SoPo!$H$6:$H$52,D2_BKZ_NAKB_SoPo!$A$6:$A$52,$A$25,D2_BKZ_NAKB_SoPo!$B$6:$B$52,B_KKAuf!C30))</f>
        <v>0</v>
      </c>
      <c r="J30" s="167">
        <f>IF(B_KKAuf!C30&gt;A_Stammdaten!$B$12,0,SUMIFS(D_SAV!$Y$6:$Y$304,D_SAV!$C$6:$C$304,B_KKAuf!$C30,D_SAV!$A$6:$A$304,B_KKAuf!$A$25))</f>
        <v>0</v>
      </c>
      <c r="K30" s="167">
        <f>IF(B_KKAuf!C30&gt;A_Stammdaten!$B$12,0,SUMIFS(D3_WAV!$M$6:$M$56,D3_WAV!$A$6:$A$56,B_KKAuf!$A$25,D3_WAV!$C$6:$C$56,B_KKAuf!C30))</f>
        <v>0</v>
      </c>
      <c r="L30" s="167">
        <f>IF(B_KKAuf!C30&gt;A_Stammdaten!$B$12,0,SUMIFS(D2_BKZ_NAKB_SoPo!$I$6:$I$52,D2_BKZ_NAKB_SoPo!$A$6:$A$52,$A$25,D2_BKZ_NAKB_SoPo!$B$6:$B$52,B_KKAuf!C30))</f>
        <v>0</v>
      </c>
      <c r="M30" s="168">
        <f t="shared" si="5"/>
        <v>0</v>
      </c>
      <c r="N30" s="175">
        <f t="shared" si="6"/>
        <v>0</v>
      </c>
      <c r="O30" s="169">
        <f>$M30*0.4*S30*0.035*A_Stammdaten!$D$18</f>
        <v>0</v>
      </c>
      <c r="P30" s="175">
        <f t="shared" si="11"/>
        <v>0</v>
      </c>
      <c r="Q30" s="150"/>
      <c r="R30" s="170">
        <v>2026</v>
      </c>
      <c r="S30" s="171"/>
      <c r="T30" s="188"/>
    </row>
    <row r="31" spans="1:20" ht="15.75" thickBot="1" x14ac:dyDescent="0.3">
      <c r="A31" s="195"/>
      <c r="B31" s="195"/>
      <c r="C31" s="166">
        <v>2027</v>
      </c>
      <c r="D31" s="174">
        <f t="shared" si="10"/>
        <v>0</v>
      </c>
      <c r="E31" s="167">
        <f>IF(B_KKAuf!C31&gt;A_Stammdaten!$B$12,0,SUMIFS(D_SAV!$X$6:$X$304,D_SAV!$C$6:$C$304,B_KKAuf!$C31,D_SAV!$A$6:$A$304,B_KKAuf!$A$25))</f>
        <v>0</v>
      </c>
      <c r="F31" s="167">
        <f>IF(B_KKAuf!C31&gt;A_Stammdaten!$B$12,0,SUMIFS(D3_WAV!$L$6:$L$56,D3_WAV!$A$6:$A$56,$A$25,D3_WAV!$C$6:$C$56,B_KKAuf!C31))</f>
        <v>0</v>
      </c>
      <c r="G31" s="167">
        <f>IF(B_KKAuf!C31&gt;A_Stammdaten!$B$12,0,SUMIFS(D_SAV!$W$6:$W$304,D_SAV!$C$6:$C$304,B_KKAuf!$C31,D_SAV!$A$6:$A$304,B_KKAuf!$A$25))</f>
        <v>0</v>
      </c>
      <c r="H31" s="167">
        <f>IF(B_KKAuf!C31&gt;A_Stammdaten!$B$12,0,SUMIFS(D3_WAV!$K$6:$K$56,D3_WAV!$A$6:$A$56,B_KKAuf!$A$25,D3_WAV!$C$6:$C$56,B_KKAuf!C31))</f>
        <v>0</v>
      </c>
      <c r="I31" s="167">
        <f>IF(B_KKAuf!C31&gt;A_Stammdaten!$B$12,0,SUMIFS(D2_BKZ_NAKB_SoPo!$H$6:$H$52,D2_BKZ_NAKB_SoPo!$A$6:$A$52,$A$25,D2_BKZ_NAKB_SoPo!$B$6:$B$52,B_KKAuf!C31))</f>
        <v>0</v>
      </c>
      <c r="J31" s="167">
        <f>IF(B_KKAuf!C31&gt;A_Stammdaten!$B$12,0,SUMIFS(D_SAV!$Y$6:$Y$304,D_SAV!$C$6:$C$304,B_KKAuf!$C31,D_SAV!$A$6:$A$304,B_KKAuf!$A$25))</f>
        <v>0</v>
      </c>
      <c r="K31" s="167">
        <f>IF(B_KKAuf!C31&gt;A_Stammdaten!$B$12,0,SUMIFS(D3_WAV!$M$6:$M$56,D3_WAV!$A$6:$A$56,B_KKAuf!$A$25,D3_WAV!$C$6:$C$56,B_KKAuf!C31))</f>
        <v>0</v>
      </c>
      <c r="L31" s="167">
        <f>IF(B_KKAuf!C31&gt;A_Stammdaten!$B$12,0,SUMIFS(D2_BKZ_NAKB_SoPo!$I$6:$I$52,D2_BKZ_NAKB_SoPo!$A$6:$A$52,$A$25,D2_BKZ_NAKB_SoPo!$B$6:$B$52,B_KKAuf!C31))</f>
        <v>0</v>
      </c>
      <c r="M31" s="168">
        <f t="shared" si="5"/>
        <v>0</v>
      </c>
      <c r="N31" s="175">
        <f t="shared" si="6"/>
        <v>0</v>
      </c>
      <c r="O31" s="169">
        <f>$M31*0.4*S31*0.035*A_Stammdaten!$D$18</f>
        <v>0</v>
      </c>
      <c r="P31" s="175">
        <f t="shared" si="11"/>
        <v>0</v>
      </c>
      <c r="Q31" s="150"/>
      <c r="R31" s="172">
        <v>2027</v>
      </c>
      <c r="S31" s="173"/>
      <c r="T31" s="189"/>
    </row>
  </sheetData>
  <sheetProtection formatCells="0" formatColumns="0" formatRows="0"/>
  <mergeCells count="6">
    <mergeCell ref="A11:A17"/>
    <mergeCell ref="B11:B17"/>
    <mergeCell ref="A18:A24"/>
    <mergeCell ref="B18:B24"/>
    <mergeCell ref="A25:A31"/>
    <mergeCell ref="B25:B3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5" tint="0.39997558519241921"/>
  </sheetPr>
  <dimension ref="A1:AG304"/>
  <sheetViews>
    <sheetView zoomScale="80" zoomScaleNormal="80" workbookViewId="0">
      <selection activeCell="A6" sqref="A6"/>
    </sheetView>
  </sheetViews>
  <sheetFormatPr baseColWidth="10" defaultColWidth="9.140625" defaultRowHeight="15" outlineLevelCol="1" x14ac:dyDescent="0.25"/>
  <cols>
    <col min="1" max="1" width="7.140625" style="15" customWidth="1"/>
    <col min="2" max="2" width="34" style="15" customWidth="1"/>
    <col min="3" max="3" width="8.42578125" style="33" customWidth="1"/>
    <col min="4" max="4" width="16.7109375" style="15" customWidth="1"/>
    <col min="5" max="8" width="16.7109375" style="15" customWidth="1" outlineLevel="1"/>
    <col min="9" max="9" width="16.7109375" style="15" customWidth="1"/>
    <col min="10" max="11" width="16" style="15" customWidth="1" outlineLevel="1"/>
    <col min="12" max="12" width="23.85546875" style="15" customWidth="1" outlineLevel="1"/>
    <col min="13" max="13" width="23.42578125" style="15" customWidth="1"/>
    <col min="14" max="15" width="7.5703125" style="15" customWidth="1"/>
    <col min="16" max="22" width="6.28515625" style="15" customWidth="1"/>
    <col min="23" max="32" width="14.7109375" style="15" customWidth="1"/>
    <col min="33" max="33" width="12.85546875" style="15" customWidth="1"/>
    <col min="34" max="34" width="16.42578125" style="15" customWidth="1"/>
    <col min="35" max="35" width="23.28515625" style="15" customWidth="1"/>
    <col min="36" max="36" width="16.85546875" style="15" customWidth="1"/>
    <col min="37" max="16384" width="9.140625" style="15"/>
  </cols>
  <sheetData>
    <row r="1" spans="1:33" ht="18.75" x14ac:dyDescent="0.3">
      <c r="A1" s="23" t="s">
        <v>173</v>
      </c>
      <c r="C1" s="15"/>
      <c r="U1" s="23"/>
    </row>
    <row r="2" spans="1:33" ht="18.75" x14ac:dyDescent="0.3">
      <c r="A2" s="23"/>
      <c r="C2" s="15"/>
      <c r="M2" s="132"/>
      <c r="U2" s="23"/>
    </row>
    <row r="3" spans="1:33" x14ac:dyDescent="0.25">
      <c r="A3" s="9">
        <v>1</v>
      </c>
      <c r="B3" s="9">
        <v>2</v>
      </c>
      <c r="C3" s="9">
        <v>3</v>
      </c>
      <c r="D3" s="9">
        <v>4</v>
      </c>
      <c r="E3" s="9">
        <v>5</v>
      </c>
      <c r="F3" s="9">
        <v>6</v>
      </c>
      <c r="G3" s="9">
        <v>7</v>
      </c>
      <c r="H3" s="9">
        <v>8</v>
      </c>
      <c r="I3" s="9">
        <v>9</v>
      </c>
      <c r="J3" s="9">
        <v>10</v>
      </c>
      <c r="K3" s="9">
        <v>11</v>
      </c>
      <c r="L3" s="9">
        <v>12</v>
      </c>
      <c r="M3" s="9">
        <v>13</v>
      </c>
      <c r="N3" s="9">
        <v>14</v>
      </c>
      <c r="O3" s="9">
        <v>15</v>
      </c>
      <c r="P3" s="9">
        <v>16</v>
      </c>
      <c r="Q3" s="9">
        <v>17</v>
      </c>
      <c r="R3" s="9">
        <v>18</v>
      </c>
      <c r="S3" s="9">
        <v>19</v>
      </c>
      <c r="T3" s="9">
        <v>20</v>
      </c>
      <c r="U3" s="9">
        <v>21</v>
      </c>
      <c r="V3" s="9">
        <v>22</v>
      </c>
      <c r="W3" s="9">
        <v>23</v>
      </c>
      <c r="X3" s="9">
        <v>24</v>
      </c>
      <c r="Y3" s="9">
        <v>25</v>
      </c>
      <c r="Z3" s="9">
        <v>26</v>
      </c>
      <c r="AA3" s="9">
        <v>27</v>
      </c>
      <c r="AB3" s="9">
        <v>28</v>
      </c>
      <c r="AC3" s="9">
        <v>29</v>
      </c>
      <c r="AD3" s="9">
        <v>30</v>
      </c>
      <c r="AE3" s="9">
        <v>31</v>
      </c>
      <c r="AF3" s="9">
        <v>32</v>
      </c>
    </row>
    <row r="4" spans="1:33" ht="18.75" x14ac:dyDescent="0.3">
      <c r="A4" s="24" t="s">
        <v>63</v>
      </c>
      <c r="B4" s="25"/>
      <c r="C4" s="26"/>
      <c r="D4" s="24" t="s">
        <v>89</v>
      </c>
      <c r="E4" s="25"/>
      <c r="F4" s="25"/>
      <c r="G4" s="25"/>
      <c r="H4" s="25"/>
      <c r="I4" s="25"/>
      <c r="J4" s="25"/>
      <c r="K4" s="25"/>
      <c r="L4" s="25"/>
      <c r="M4" s="25"/>
      <c r="N4" s="27" t="s">
        <v>17</v>
      </c>
      <c r="O4" s="28"/>
      <c r="P4" s="28"/>
      <c r="Q4" s="28"/>
      <c r="R4" s="28"/>
      <c r="S4" s="28"/>
      <c r="T4" s="28"/>
      <c r="U4" s="28"/>
      <c r="V4" s="44"/>
      <c r="W4" s="27" t="s">
        <v>81</v>
      </c>
      <c r="X4" s="28"/>
      <c r="Y4" s="44"/>
      <c r="Z4" s="27" t="s">
        <v>79</v>
      </c>
      <c r="AA4" s="28"/>
      <c r="AB4" s="28"/>
      <c r="AC4" s="28"/>
      <c r="AD4" s="28"/>
      <c r="AE4" s="28"/>
      <c r="AF4" s="44"/>
    </row>
    <row r="5" spans="1:33" s="31" customFormat="1" ht="123.75" customHeight="1" x14ac:dyDescent="0.25">
      <c r="A5" s="22" t="s">
        <v>171</v>
      </c>
      <c r="B5" s="29" t="s">
        <v>13</v>
      </c>
      <c r="C5" s="2" t="s">
        <v>113</v>
      </c>
      <c r="D5" s="2" t="s">
        <v>191</v>
      </c>
      <c r="E5" s="130" t="s">
        <v>14</v>
      </c>
      <c r="F5" s="130" t="s">
        <v>166</v>
      </c>
      <c r="G5" s="130" t="s">
        <v>175</v>
      </c>
      <c r="H5" s="130" t="s">
        <v>179</v>
      </c>
      <c r="I5" s="130" t="str">
        <f>"(Erwartete) historische AKHK zum Stand 31.12."&amp;A_Stammdaten!B12</f>
        <v>(Erwartete) historische AKHK zum Stand 31.12.2025</v>
      </c>
      <c r="J5" s="2" t="s">
        <v>167</v>
      </c>
      <c r="K5" s="2" t="s">
        <v>168</v>
      </c>
      <c r="L5" s="2" t="s">
        <v>174</v>
      </c>
      <c r="M5" s="133" t="str">
        <f>"(Erwartete) historische AKHK zum Stand 31.12."&amp;A_Stammdaten!B12&amp;"  bereinigt um Biogaskosten und Kosten für den Aufbau einer separaten Wasserstoffinfrastruktur"</f>
        <v>(Erwartete) historische AKHK zum Stand 31.12.2025  bereinigt um Biogaskosten und Kosten für den Aufbau einer separaten Wasserstoffinfrastruktur</v>
      </c>
      <c r="N5" s="22" t="s">
        <v>177</v>
      </c>
      <c r="O5" s="22" t="s">
        <v>178</v>
      </c>
      <c r="P5" s="1">
        <v>2021</v>
      </c>
      <c r="Q5" s="1">
        <v>2022</v>
      </c>
      <c r="R5" s="1">
        <v>2023</v>
      </c>
      <c r="S5" s="1">
        <v>2024</v>
      </c>
      <c r="T5" s="1">
        <v>2025</v>
      </c>
      <c r="U5" s="1">
        <v>2026</v>
      </c>
      <c r="V5" s="1">
        <v>2027</v>
      </c>
      <c r="W5" s="1" t="str">
        <f>"Restwert zum 01.01."&amp;A_Stammdaten!B12</f>
        <v>Restwert zum 01.01.2025</v>
      </c>
      <c r="X5" s="1" t="str">
        <f>"Abschreibungen "&amp;A_Stammdaten!B12</f>
        <v>Abschreibungen 2025</v>
      </c>
      <c r="Y5" s="1" t="str">
        <f>"Restwert zum 31.12."&amp;A_Stammdaten!B12</f>
        <v>Restwert zum 31.12.2025</v>
      </c>
      <c r="Z5" s="1">
        <v>2021</v>
      </c>
      <c r="AA5" s="1">
        <v>2022</v>
      </c>
      <c r="AB5" s="1">
        <v>2023</v>
      </c>
      <c r="AC5" s="1">
        <v>2024</v>
      </c>
      <c r="AD5" s="1">
        <v>2025</v>
      </c>
      <c r="AE5" s="1">
        <v>2026</v>
      </c>
      <c r="AF5" s="1">
        <v>2027</v>
      </c>
      <c r="AG5" s="30"/>
    </row>
    <row r="6" spans="1:33" x14ac:dyDescent="0.25">
      <c r="A6" s="17"/>
      <c r="B6" s="17"/>
      <c r="C6" s="34"/>
      <c r="D6" s="17"/>
      <c r="E6" s="17"/>
      <c r="F6" s="17"/>
      <c r="G6" s="17"/>
      <c r="H6" s="17"/>
      <c r="I6" s="53">
        <f>IF(C6&gt;A_Stammdaten!$B$12,0,SUM(D6,E6)-G6)</f>
        <v>0</v>
      </c>
      <c r="J6" s="17"/>
      <c r="K6" s="17"/>
      <c r="L6" s="17"/>
      <c r="M6" s="53">
        <f>I6-J6-K6</f>
        <v>0</v>
      </c>
      <c r="N6" s="54">
        <f>IF(ISBLANK($B6),0,VLOOKUP($B6,Listen!$A$2:$C$45,2,FALSE))</f>
        <v>0</v>
      </c>
      <c r="O6" s="54">
        <f>IF(ISBLANK($B6),0,VLOOKUP($B6,Listen!$A$2:$C$45,3,FALSE))</f>
        <v>0</v>
      </c>
      <c r="P6" s="43">
        <f t="shared" ref="P6:V15" si="0">$N6</f>
        <v>0</v>
      </c>
      <c r="Q6" s="43">
        <f t="shared" si="0"/>
        <v>0</v>
      </c>
      <c r="R6" s="43">
        <f t="shared" si="0"/>
        <v>0</v>
      </c>
      <c r="S6" s="43">
        <f t="shared" si="0"/>
        <v>0</v>
      </c>
      <c r="T6" s="43">
        <f t="shared" si="0"/>
        <v>0</v>
      </c>
      <c r="U6" s="43">
        <f t="shared" si="0"/>
        <v>0</v>
      </c>
      <c r="V6" s="43">
        <f t="shared" si="0"/>
        <v>0</v>
      </c>
      <c r="W6" s="45">
        <f>Y6+X6</f>
        <v>0</v>
      </c>
      <c r="X6" s="45">
        <f>IF(C6=A_Stammdaten!$B$12,D_SAV!$M6-D_SAV!$Y6,HLOOKUP(A_Stammdaten!$B$12-1,$Z$5:$AF$304,ROW(C6)-4,FALSE)-$Y6)</f>
        <v>0</v>
      </c>
      <c r="Y6" s="45">
        <f>HLOOKUP(A_Stammdaten!$B$12,$Z$5:$AF$304,ROW(C6)-4,FALSE)</f>
        <v>0</v>
      </c>
      <c r="Z6" s="45">
        <f t="shared" ref="Z6:Z69" si="1">IF(OR($C6=0,$M6=0),0,IF($C6&lt;=Z$5,$M6-$M6/P6*(Z$5-$C6+1),0))</f>
        <v>0</v>
      </c>
      <c r="AA6" s="45">
        <f t="shared" ref="AA6:AA69" si="2">IF(OR($C6=0,$M6=0,Q6-(AA$5-$C6)=0),0,IF($C6&lt;AA$5,Z6-Z6/(Q6-(AA$5-$C6)),IF($C6=AA$5,$M6-$M6/Q6,0)))</f>
        <v>0</v>
      </c>
      <c r="AB6" s="45">
        <f t="shared" ref="AB6:AB69" si="3">IF(OR($C6=0,$M6=0,R6-(AB$5-$C6)=0),0,IF($C6&lt;AB$5,AA6-AA6/(R6-(AB$5-$C6)),IF($C6=AB$5,$M6-$M6/R6,0)))</f>
        <v>0</v>
      </c>
      <c r="AC6" s="45">
        <f t="shared" ref="AC6:AC69" si="4">IF(OR($C6=0,$M6=0,S6-(AC$5-$C6)=0),0,IF($C6&lt;AC$5,AB6-AB6/(S6-(AC$5-$C6)),IF($C6=AC$5,$M6-$M6/S6,0)))</f>
        <v>0</v>
      </c>
      <c r="AD6" s="45">
        <f t="shared" ref="AD6:AD69" si="5">IF(OR($C6=0,$M6=0,T6-(AD$5-$C6)=0),0,IF($C6&lt;AD$5,AC6-AC6/(T6-(AD$5-$C6)),IF($C6=AD$5,$M6-$M6/T6,0)))</f>
        <v>0</v>
      </c>
      <c r="AE6" s="45">
        <f t="shared" ref="AE6:AE69" si="6">IF(OR($C6=0,$M6=0,U6-(AE$5-$C6)=0),0,IF($C6&lt;AE$5,AD6-AD6/(U6-(AE$5-$C6)),IF($C6=AE$5,$M6-$M6/U6,0)))</f>
        <v>0</v>
      </c>
      <c r="AF6" s="45">
        <f t="shared" ref="AF6:AF69" si="7">IF(OR($C6=0,$M6=0,V6-(AF$5-$C6)=0),0,IF($C6&lt;AF$5,AE6-AE6/(V6-(AF$5-$C6)),IF($C6=AF$5,$M6-$M6/V6,0)))</f>
        <v>0</v>
      </c>
    </row>
    <row r="7" spans="1:33" x14ac:dyDescent="0.25">
      <c r="A7" s="17"/>
      <c r="B7" s="17"/>
      <c r="C7" s="34"/>
      <c r="D7" s="17"/>
      <c r="E7" s="17"/>
      <c r="F7" s="17"/>
      <c r="G7" s="17"/>
      <c r="H7" s="17"/>
      <c r="I7" s="53">
        <f>IF(C7&gt;A_Stammdaten!$B$12,0,SUM(D7,E7)-G7)</f>
        <v>0</v>
      </c>
      <c r="J7" s="17"/>
      <c r="K7" s="17"/>
      <c r="L7" s="17"/>
      <c r="M7" s="53">
        <f t="shared" ref="M7:M70" si="8">I7-J7-K7</f>
        <v>0</v>
      </c>
      <c r="N7" s="54">
        <f>IF(ISBLANK($B7),0,VLOOKUP($B7,Listen!$A$2:$C$45,2,FALSE))</f>
        <v>0</v>
      </c>
      <c r="O7" s="54">
        <f>IF(ISBLANK($B7),0,VLOOKUP($B7,Listen!$A$2:$C$45,3,FALSE))</f>
        <v>0</v>
      </c>
      <c r="P7" s="43">
        <f t="shared" si="0"/>
        <v>0</v>
      </c>
      <c r="Q7" s="43">
        <f t="shared" si="0"/>
        <v>0</v>
      </c>
      <c r="R7" s="43">
        <f t="shared" si="0"/>
        <v>0</v>
      </c>
      <c r="S7" s="43">
        <f t="shared" si="0"/>
        <v>0</v>
      </c>
      <c r="T7" s="43">
        <f t="shared" si="0"/>
        <v>0</v>
      </c>
      <c r="U7" s="43">
        <f t="shared" si="0"/>
        <v>0</v>
      </c>
      <c r="V7" s="43">
        <f t="shared" si="0"/>
        <v>0</v>
      </c>
      <c r="W7" s="45">
        <f t="shared" ref="W7:W35" si="9">Y7+X7</f>
        <v>0</v>
      </c>
      <c r="X7" s="45">
        <f>IF(C7=A_Stammdaten!$B$12,D_SAV!$M7-D_SAV!$Y7,HLOOKUP(A_Stammdaten!$B$12-1,$Z$5:$AF$304,ROW(C7)-4,FALSE)-$Y7)</f>
        <v>0</v>
      </c>
      <c r="Y7" s="45">
        <f>HLOOKUP(A_Stammdaten!$B$12,$Z$5:$AF$304,ROW(C7)-4,FALSE)</f>
        <v>0</v>
      </c>
      <c r="Z7" s="45">
        <f t="shared" si="1"/>
        <v>0</v>
      </c>
      <c r="AA7" s="45">
        <f t="shared" si="2"/>
        <v>0</v>
      </c>
      <c r="AB7" s="45">
        <f t="shared" si="3"/>
        <v>0</v>
      </c>
      <c r="AC7" s="45">
        <f t="shared" si="4"/>
        <v>0</v>
      </c>
      <c r="AD7" s="45">
        <f t="shared" si="5"/>
        <v>0</v>
      </c>
      <c r="AE7" s="45">
        <f t="shared" si="6"/>
        <v>0</v>
      </c>
      <c r="AF7" s="45">
        <f t="shared" si="7"/>
        <v>0</v>
      </c>
    </row>
    <row r="8" spans="1:33" x14ac:dyDescent="0.25">
      <c r="A8" s="17"/>
      <c r="B8" s="17"/>
      <c r="C8" s="34"/>
      <c r="D8" s="17"/>
      <c r="E8" s="17"/>
      <c r="F8" s="17"/>
      <c r="G8" s="17"/>
      <c r="H8" s="17"/>
      <c r="I8" s="53">
        <f>IF(C8&gt;A_Stammdaten!$B$12,0,SUM(D8,E8)-G8)</f>
        <v>0</v>
      </c>
      <c r="J8" s="17"/>
      <c r="K8" s="17"/>
      <c r="L8" s="17"/>
      <c r="M8" s="53">
        <f t="shared" si="8"/>
        <v>0</v>
      </c>
      <c r="N8" s="54">
        <f>IF(ISBLANK($B8),0,VLOOKUP($B8,Listen!$A$2:$C$45,2,FALSE))</f>
        <v>0</v>
      </c>
      <c r="O8" s="54">
        <f>IF(ISBLANK($B8),0,VLOOKUP($B8,Listen!$A$2:$C$45,3,FALSE))</f>
        <v>0</v>
      </c>
      <c r="P8" s="43">
        <f t="shared" si="0"/>
        <v>0</v>
      </c>
      <c r="Q8" s="43">
        <f t="shared" si="0"/>
        <v>0</v>
      </c>
      <c r="R8" s="43">
        <f t="shared" si="0"/>
        <v>0</v>
      </c>
      <c r="S8" s="43">
        <f t="shared" si="0"/>
        <v>0</v>
      </c>
      <c r="T8" s="43">
        <f t="shared" si="0"/>
        <v>0</v>
      </c>
      <c r="U8" s="43">
        <f t="shared" si="0"/>
        <v>0</v>
      </c>
      <c r="V8" s="43">
        <f t="shared" si="0"/>
        <v>0</v>
      </c>
      <c r="W8" s="45">
        <f t="shared" si="9"/>
        <v>0</v>
      </c>
      <c r="X8" s="45">
        <f>IF(C8=A_Stammdaten!$B$12,D_SAV!$M8-D_SAV!$Y8,HLOOKUP(A_Stammdaten!$B$12-1,$Z$5:$AF$304,ROW(C8)-4,FALSE)-$Y8)</f>
        <v>0</v>
      </c>
      <c r="Y8" s="45">
        <f>HLOOKUP(A_Stammdaten!$B$12,$Z$5:$AF$304,ROW(C8)-4,FALSE)</f>
        <v>0</v>
      </c>
      <c r="Z8" s="45">
        <f t="shared" si="1"/>
        <v>0</v>
      </c>
      <c r="AA8" s="45">
        <f t="shared" si="2"/>
        <v>0</v>
      </c>
      <c r="AB8" s="45">
        <f t="shared" si="3"/>
        <v>0</v>
      </c>
      <c r="AC8" s="45">
        <f t="shared" si="4"/>
        <v>0</v>
      </c>
      <c r="AD8" s="45">
        <f t="shared" si="5"/>
        <v>0</v>
      </c>
      <c r="AE8" s="45">
        <f t="shared" si="6"/>
        <v>0</v>
      </c>
      <c r="AF8" s="45">
        <f t="shared" si="7"/>
        <v>0</v>
      </c>
    </row>
    <row r="9" spans="1:33" x14ac:dyDescent="0.25">
      <c r="A9" s="17"/>
      <c r="B9" s="17"/>
      <c r="C9" s="34"/>
      <c r="D9" s="17"/>
      <c r="E9" s="17"/>
      <c r="F9" s="17"/>
      <c r="G9" s="17"/>
      <c r="H9" s="17"/>
      <c r="I9" s="53">
        <f>IF(C9&gt;A_Stammdaten!$B$12,0,SUM(D9,E9)-G9)</f>
        <v>0</v>
      </c>
      <c r="J9" s="17"/>
      <c r="K9" s="17"/>
      <c r="L9" s="17"/>
      <c r="M9" s="53">
        <f t="shared" si="8"/>
        <v>0</v>
      </c>
      <c r="N9" s="54">
        <f>IF(ISBLANK($B9),0,VLOOKUP($B9,Listen!$A$2:$C$45,2,FALSE))</f>
        <v>0</v>
      </c>
      <c r="O9" s="54">
        <f>IF(ISBLANK($B9),0,VLOOKUP($B9,Listen!$A$2:$C$45,3,FALSE))</f>
        <v>0</v>
      </c>
      <c r="P9" s="43">
        <f t="shared" si="0"/>
        <v>0</v>
      </c>
      <c r="Q9" s="43">
        <f t="shared" si="0"/>
        <v>0</v>
      </c>
      <c r="R9" s="43">
        <f t="shared" si="0"/>
        <v>0</v>
      </c>
      <c r="S9" s="43">
        <f t="shared" si="0"/>
        <v>0</v>
      </c>
      <c r="T9" s="43">
        <f t="shared" si="0"/>
        <v>0</v>
      </c>
      <c r="U9" s="43">
        <f t="shared" si="0"/>
        <v>0</v>
      </c>
      <c r="V9" s="43">
        <f t="shared" si="0"/>
        <v>0</v>
      </c>
      <c r="W9" s="45">
        <f t="shared" si="9"/>
        <v>0</v>
      </c>
      <c r="X9" s="45">
        <f>IF(C9=A_Stammdaten!$B$12,D_SAV!$M9-D_SAV!$Y9,HLOOKUP(A_Stammdaten!$B$12-1,$Z$5:$AF$304,ROW(C9)-4,FALSE)-$Y9)</f>
        <v>0</v>
      </c>
      <c r="Y9" s="45">
        <f>HLOOKUP(A_Stammdaten!$B$12,$Z$5:$AF$304,ROW(C9)-4,FALSE)</f>
        <v>0</v>
      </c>
      <c r="Z9" s="45">
        <f t="shared" si="1"/>
        <v>0</v>
      </c>
      <c r="AA9" s="45">
        <f t="shared" si="2"/>
        <v>0</v>
      </c>
      <c r="AB9" s="45">
        <f t="shared" si="3"/>
        <v>0</v>
      </c>
      <c r="AC9" s="45">
        <f t="shared" si="4"/>
        <v>0</v>
      </c>
      <c r="AD9" s="45">
        <f t="shared" si="5"/>
        <v>0</v>
      </c>
      <c r="AE9" s="45">
        <f t="shared" si="6"/>
        <v>0</v>
      </c>
      <c r="AF9" s="45">
        <f t="shared" si="7"/>
        <v>0</v>
      </c>
    </row>
    <row r="10" spans="1:33" x14ac:dyDescent="0.25">
      <c r="A10" s="17"/>
      <c r="B10" s="17"/>
      <c r="C10" s="34"/>
      <c r="D10" s="17"/>
      <c r="E10" s="17"/>
      <c r="F10" s="17"/>
      <c r="G10" s="17"/>
      <c r="H10" s="17"/>
      <c r="I10" s="53">
        <f>IF(C10&gt;A_Stammdaten!$B$12,0,SUM(D10,E10)-G10)</f>
        <v>0</v>
      </c>
      <c r="J10" s="17"/>
      <c r="K10" s="17"/>
      <c r="L10" s="17"/>
      <c r="M10" s="53">
        <f t="shared" si="8"/>
        <v>0</v>
      </c>
      <c r="N10" s="54">
        <f>IF(ISBLANK($B10),0,VLOOKUP($B10,Listen!$A$2:$C$45,2,FALSE))</f>
        <v>0</v>
      </c>
      <c r="O10" s="54">
        <f>IF(ISBLANK($B10),0,VLOOKUP($B10,Listen!$A$2:$C$45,3,FALSE))</f>
        <v>0</v>
      </c>
      <c r="P10" s="43">
        <f t="shared" si="0"/>
        <v>0</v>
      </c>
      <c r="Q10" s="43">
        <f t="shared" si="0"/>
        <v>0</v>
      </c>
      <c r="R10" s="43">
        <f t="shared" si="0"/>
        <v>0</v>
      </c>
      <c r="S10" s="43">
        <f t="shared" si="0"/>
        <v>0</v>
      </c>
      <c r="T10" s="43">
        <f t="shared" si="0"/>
        <v>0</v>
      </c>
      <c r="U10" s="43">
        <f t="shared" si="0"/>
        <v>0</v>
      </c>
      <c r="V10" s="43">
        <f t="shared" si="0"/>
        <v>0</v>
      </c>
      <c r="W10" s="45">
        <f t="shared" si="9"/>
        <v>0</v>
      </c>
      <c r="X10" s="45">
        <f>IF(C10=A_Stammdaten!$B$12,D_SAV!$M10-D_SAV!$Y10,HLOOKUP(A_Stammdaten!$B$12-1,$Z$5:$AF$304,ROW(C10)-4,FALSE)-$Y10)</f>
        <v>0</v>
      </c>
      <c r="Y10" s="45">
        <f>HLOOKUP(A_Stammdaten!$B$12,$Z$5:$AF$304,ROW(C10)-4,FALSE)</f>
        <v>0</v>
      </c>
      <c r="Z10" s="45">
        <f t="shared" si="1"/>
        <v>0</v>
      </c>
      <c r="AA10" s="45">
        <f t="shared" si="2"/>
        <v>0</v>
      </c>
      <c r="AB10" s="45">
        <f t="shared" si="3"/>
        <v>0</v>
      </c>
      <c r="AC10" s="45">
        <f t="shared" si="4"/>
        <v>0</v>
      </c>
      <c r="AD10" s="45">
        <f t="shared" si="5"/>
        <v>0</v>
      </c>
      <c r="AE10" s="45">
        <f t="shared" si="6"/>
        <v>0</v>
      </c>
      <c r="AF10" s="45">
        <f t="shared" si="7"/>
        <v>0</v>
      </c>
    </row>
    <row r="11" spans="1:33" x14ac:dyDescent="0.25">
      <c r="A11" s="17"/>
      <c r="B11" s="17"/>
      <c r="C11" s="34"/>
      <c r="D11" s="17"/>
      <c r="E11" s="17"/>
      <c r="F11" s="17"/>
      <c r="G11" s="17"/>
      <c r="H11" s="17"/>
      <c r="I11" s="53">
        <f>IF(C11&gt;A_Stammdaten!$B$12,0,SUM(D11,E11)-G11)</f>
        <v>0</v>
      </c>
      <c r="J11" s="17"/>
      <c r="K11" s="17"/>
      <c r="L11" s="17"/>
      <c r="M11" s="53">
        <f t="shared" si="8"/>
        <v>0</v>
      </c>
      <c r="N11" s="54">
        <f>IF(ISBLANK($B11),0,VLOOKUP($B11,Listen!$A$2:$C$45,2,FALSE))</f>
        <v>0</v>
      </c>
      <c r="O11" s="54">
        <f>IF(ISBLANK($B11),0,VLOOKUP($B11,Listen!$A$2:$C$45,3,FALSE))</f>
        <v>0</v>
      </c>
      <c r="P11" s="43">
        <f t="shared" si="0"/>
        <v>0</v>
      </c>
      <c r="Q11" s="43">
        <f t="shared" si="0"/>
        <v>0</v>
      </c>
      <c r="R11" s="43">
        <f t="shared" si="0"/>
        <v>0</v>
      </c>
      <c r="S11" s="43">
        <f t="shared" si="0"/>
        <v>0</v>
      </c>
      <c r="T11" s="43">
        <f t="shared" si="0"/>
        <v>0</v>
      </c>
      <c r="U11" s="43">
        <f t="shared" si="0"/>
        <v>0</v>
      </c>
      <c r="V11" s="43">
        <f t="shared" si="0"/>
        <v>0</v>
      </c>
      <c r="W11" s="45">
        <f t="shared" si="9"/>
        <v>0</v>
      </c>
      <c r="X11" s="45">
        <f>IF(C11=A_Stammdaten!$B$12,D_SAV!$M11-D_SAV!$Y11,HLOOKUP(A_Stammdaten!$B$12-1,$Z$5:$AF$304,ROW(C11)-4,FALSE)-$Y11)</f>
        <v>0</v>
      </c>
      <c r="Y11" s="45">
        <f>HLOOKUP(A_Stammdaten!$B$12,$Z$5:$AF$304,ROW(C11)-4,FALSE)</f>
        <v>0</v>
      </c>
      <c r="Z11" s="45">
        <f t="shared" si="1"/>
        <v>0</v>
      </c>
      <c r="AA11" s="45">
        <f t="shared" si="2"/>
        <v>0</v>
      </c>
      <c r="AB11" s="45">
        <f t="shared" si="3"/>
        <v>0</v>
      </c>
      <c r="AC11" s="45">
        <f t="shared" si="4"/>
        <v>0</v>
      </c>
      <c r="AD11" s="45">
        <f t="shared" si="5"/>
        <v>0</v>
      </c>
      <c r="AE11" s="45">
        <f t="shared" si="6"/>
        <v>0</v>
      </c>
      <c r="AF11" s="45">
        <f t="shared" si="7"/>
        <v>0</v>
      </c>
    </row>
    <row r="12" spans="1:33" x14ac:dyDescent="0.25">
      <c r="A12" s="17"/>
      <c r="B12" s="17"/>
      <c r="C12" s="34"/>
      <c r="D12" s="17"/>
      <c r="E12" s="17"/>
      <c r="F12" s="17"/>
      <c r="G12" s="17"/>
      <c r="H12" s="17"/>
      <c r="I12" s="53">
        <f>IF(C12&gt;A_Stammdaten!$B$12,0,SUM(D12,E12)-G12)</f>
        <v>0</v>
      </c>
      <c r="J12" s="17"/>
      <c r="K12" s="17"/>
      <c r="L12" s="17"/>
      <c r="M12" s="53">
        <f t="shared" si="8"/>
        <v>0</v>
      </c>
      <c r="N12" s="54">
        <f>IF(ISBLANK($B12),0,VLOOKUP($B12,Listen!$A$2:$C$45,2,FALSE))</f>
        <v>0</v>
      </c>
      <c r="O12" s="54">
        <f>IF(ISBLANK($B12),0,VLOOKUP($B12,Listen!$A$2:$C$45,3,FALSE))</f>
        <v>0</v>
      </c>
      <c r="P12" s="43">
        <f t="shared" si="0"/>
        <v>0</v>
      </c>
      <c r="Q12" s="43">
        <f t="shared" si="0"/>
        <v>0</v>
      </c>
      <c r="R12" s="43">
        <f t="shared" si="0"/>
        <v>0</v>
      </c>
      <c r="S12" s="43">
        <f t="shared" si="0"/>
        <v>0</v>
      </c>
      <c r="T12" s="43">
        <f t="shared" si="0"/>
        <v>0</v>
      </c>
      <c r="U12" s="43">
        <f t="shared" si="0"/>
        <v>0</v>
      </c>
      <c r="V12" s="43">
        <f t="shared" si="0"/>
        <v>0</v>
      </c>
      <c r="W12" s="45">
        <f t="shared" si="9"/>
        <v>0</v>
      </c>
      <c r="X12" s="45">
        <f>IF(C12=A_Stammdaten!$B$12,D_SAV!$M12-D_SAV!$Y12,HLOOKUP(A_Stammdaten!$B$12-1,$Z$5:$AF$304,ROW(C12)-4,FALSE)-$Y12)</f>
        <v>0</v>
      </c>
      <c r="Y12" s="45">
        <f>HLOOKUP(A_Stammdaten!$B$12,$Z$5:$AF$304,ROW(C12)-4,FALSE)</f>
        <v>0</v>
      </c>
      <c r="Z12" s="45">
        <f t="shared" si="1"/>
        <v>0</v>
      </c>
      <c r="AA12" s="45">
        <f t="shared" si="2"/>
        <v>0</v>
      </c>
      <c r="AB12" s="45">
        <f t="shared" si="3"/>
        <v>0</v>
      </c>
      <c r="AC12" s="45">
        <f t="shared" si="4"/>
        <v>0</v>
      </c>
      <c r="AD12" s="45">
        <f t="shared" si="5"/>
        <v>0</v>
      </c>
      <c r="AE12" s="45">
        <f t="shared" si="6"/>
        <v>0</v>
      </c>
      <c r="AF12" s="45">
        <f t="shared" si="7"/>
        <v>0</v>
      </c>
    </row>
    <row r="13" spans="1:33" x14ac:dyDescent="0.25">
      <c r="A13" s="17"/>
      <c r="B13" s="17"/>
      <c r="C13" s="34"/>
      <c r="D13" s="17"/>
      <c r="E13" s="17"/>
      <c r="F13" s="17"/>
      <c r="G13" s="17"/>
      <c r="H13" s="17"/>
      <c r="I13" s="53">
        <f>IF(C13&gt;A_Stammdaten!$B$12,0,SUM(D13,E13)-G13)</f>
        <v>0</v>
      </c>
      <c r="J13" s="17"/>
      <c r="K13" s="17"/>
      <c r="L13" s="17"/>
      <c r="M13" s="53">
        <f t="shared" si="8"/>
        <v>0</v>
      </c>
      <c r="N13" s="54">
        <f>IF(ISBLANK($B13),0,VLOOKUP($B13,Listen!$A$2:$C$45,2,FALSE))</f>
        <v>0</v>
      </c>
      <c r="O13" s="54">
        <f>IF(ISBLANK($B13),0,VLOOKUP($B13,Listen!$A$2:$C$45,3,FALSE))</f>
        <v>0</v>
      </c>
      <c r="P13" s="43">
        <f t="shared" si="0"/>
        <v>0</v>
      </c>
      <c r="Q13" s="43">
        <f t="shared" si="0"/>
        <v>0</v>
      </c>
      <c r="R13" s="43">
        <f t="shared" si="0"/>
        <v>0</v>
      </c>
      <c r="S13" s="43">
        <f t="shared" si="0"/>
        <v>0</v>
      </c>
      <c r="T13" s="43">
        <f t="shared" si="0"/>
        <v>0</v>
      </c>
      <c r="U13" s="43">
        <f t="shared" si="0"/>
        <v>0</v>
      </c>
      <c r="V13" s="43">
        <f t="shared" si="0"/>
        <v>0</v>
      </c>
      <c r="W13" s="45">
        <f t="shared" si="9"/>
        <v>0</v>
      </c>
      <c r="X13" s="45">
        <f>IF(C13=A_Stammdaten!$B$12,D_SAV!$M13-D_SAV!$Y13,HLOOKUP(A_Stammdaten!$B$12-1,$Z$5:$AF$304,ROW(C13)-4,FALSE)-$Y13)</f>
        <v>0</v>
      </c>
      <c r="Y13" s="45">
        <f>HLOOKUP(A_Stammdaten!$B$12,$Z$5:$AF$304,ROW(C13)-4,FALSE)</f>
        <v>0</v>
      </c>
      <c r="Z13" s="45">
        <f t="shared" si="1"/>
        <v>0</v>
      </c>
      <c r="AA13" s="45">
        <f t="shared" si="2"/>
        <v>0</v>
      </c>
      <c r="AB13" s="45">
        <f t="shared" si="3"/>
        <v>0</v>
      </c>
      <c r="AC13" s="45">
        <f t="shared" si="4"/>
        <v>0</v>
      </c>
      <c r="AD13" s="45">
        <f t="shared" si="5"/>
        <v>0</v>
      </c>
      <c r="AE13" s="45">
        <f t="shared" si="6"/>
        <v>0</v>
      </c>
      <c r="AF13" s="45">
        <f t="shared" si="7"/>
        <v>0</v>
      </c>
    </row>
    <row r="14" spans="1:33" x14ac:dyDescent="0.25">
      <c r="A14" s="17"/>
      <c r="B14" s="17"/>
      <c r="C14" s="34"/>
      <c r="D14" s="17"/>
      <c r="E14" s="17"/>
      <c r="F14" s="17"/>
      <c r="G14" s="17"/>
      <c r="H14" s="17"/>
      <c r="I14" s="53">
        <f>IF(C14&gt;A_Stammdaten!$B$12,0,SUM(D14,E14)-G14)</f>
        <v>0</v>
      </c>
      <c r="J14" s="17"/>
      <c r="K14" s="17"/>
      <c r="L14" s="17"/>
      <c r="M14" s="53">
        <f t="shared" si="8"/>
        <v>0</v>
      </c>
      <c r="N14" s="54">
        <f>IF(ISBLANK($B14),0,VLOOKUP($B14,Listen!$A$2:$C$45,2,FALSE))</f>
        <v>0</v>
      </c>
      <c r="O14" s="54">
        <f>IF(ISBLANK($B14),0,VLOOKUP($B14,Listen!$A$2:$C$45,3,FALSE))</f>
        <v>0</v>
      </c>
      <c r="P14" s="43">
        <f t="shared" si="0"/>
        <v>0</v>
      </c>
      <c r="Q14" s="43">
        <f t="shared" si="0"/>
        <v>0</v>
      </c>
      <c r="R14" s="43">
        <f t="shared" si="0"/>
        <v>0</v>
      </c>
      <c r="S14" s="43">
        <f t="shared" si="0"/>
        <v>0</v>
      </c>
      <c r="T14" s="43">
        <f t="shared" si="0"/>
        <v>0</v>
      </c>
      <c r="U14" s="43">
        <f t="shared" si="0"/>
        <v>0</v>
      </c>
      <c r="V14" s="43">
        <f t="shared" si="0"/>
        <v>0</v>
      </c>
      <c r="W14" s="45">
        <f t="shared" si="9"/>
        <v>0</v>
      </c>
      <c r="X14" s="45">
        <f>IF(C14=A_Stammdaten!$B$12,D_SAV!$M14-D_SAV!$Y14,HLOOKUP(A_Stammdaten!$B$12-1,$Z$5:$AF$304,ROW(C14)-4,FALSE)-$Y14)</f>
        <v>0</v>
      </c>
      <c r="Y14" s="45">
        <f>HLOOKUP(A_Stammdaten!$B$12,$Z$5:$AF$304,ROW(C14)-4,FALSE)</f>
        <v>0</v>
      </c>
      <c r="Z14" s="45">
        <f t="shared" si="1"/>
        <v>0</v>
      </c>
      <c r="AA14" s="45">
        <f t="shared" si="2"/>
        <v>0</v>
      </c>
      <c r="AB14" s="45">
        <f t="shared" si="3"/>
        <v>0</v>
      </c>
      <c r="AC14" s="45">
        <f t="shared" si="4"/>
        <v>0</v>
      </c>
      <c r="AD14" s="45">
        <f t="shared" si="5"/>
        <v>0</v>
      </c>
      <c r="AE14" s="45">
        <f t="shared" si="6"/>
        <v>0</v>
      </c>
      <c r="AF14" s="45">
        <f t="shared" si="7"/>
        <v>0</v>
      </c>
    </row>
    <row r="15" spans="1:33" x14ac:dyDescent="0.25">
      <c r="A15" s="17"/>
      <c r="B15" s="17"/>
      <c r="C15" s="34"/>
      <c r="D15" s="17"/>
      <c r="E15" s="17"/>
      <c r="F15" s="17"/>
      <c r="G15" s="17"/>
      <c r="H15" s="17"/>
      <c r="I15" s="53">
        <f>IF(C15&gt;A_Stammdaten!$B$12,0,SUM(D15,E15)-G15)</f>
        <v>0</v>
      </c>
      <c r="J15" s="17"/>
      <c r="K15" s="17"/>
      <c r="L15" s="17"/>
      <c r="M15" s="53">
        <f t="shared" si="8"/>
        <v>0</v>
      </c>
      <c r="N15" s="54">
        <f>IF(ISBLANK($B15),0,VLOOKUP($B15,Listen!$A$2:$C$45,2,FALSE))</f>
        <v>0</v>
      </c>
      <c r="O15" s="54">
        <f>IF(ISBLANK($B15),0,VLOOKUP($B15,Listen!$A$2:$C$45,3,FALSE))</f>
        <v>0</v>
      </c>
      <c r="P15" s="43">
        <f t="shared" si="0"/>
        <v>0</v>
      </c>
      <c r="Q15" s="43">
        <f t="shared" si="0"/>
        <v>0</v>
      </c>
      <c r="R15" s="43">
        <f t="shared" si="0"/>
        <v>0</v>
      </c>
      <c r="S15" s="43">
        <f t="shared" si="0"/>
        <v>0</v>
      </c>
      <c r="T15" s="43">
        <f t="shared" si="0"/>
        <v>0</v>
      </c>
      <c r="U15" s="43">
        <f t="shared" si="0"/>
        <v>0</v>
      </c>
      <c r="V15" s="43">
        <f t="shared" si="0"/>
        <v>0</v>
      </c>
      <c r="W15" s="45">
        <f t="shared" si="9"/>
        <v>0</v>
      </c>
      <c r="X15" s="45">
        <f>IF(C15=A_Stammdaten!$B$12,D_SAV!$M15-D_SAV!$Y15,HLOOKUP(A_Stammdaten!$B$12-1,$Z$5:$AF$304,ROW(C15)-4,FALSE)-$Y15)</f>
        <v>0</v>
      </c>
      <c r="Y15" s="45">
        <f>HLOOKUP(A_Stammdaten!$B$12,$Z$5:$AF$304,ROW(C15)-4,FALSE)</f>
        <v>0</v>
      </c>
      <c r="Z15" s="45">
        <f t="shared" si="1"/>
        <v>0</v>
      </c>
      <c r="AA15" s="45">
        <f t="shared" si="2"/>
        <v>0</v>
      </c>
      <c r="AB15" s="45">
        <f t="shared" si="3"/>
        <v>0</v>
      </c>
      <c r="AC15" s="45">
        <f t="shared" si="4"/>
        <v>0</v>
      </c>
      <c r="AD15" s="45">
        <f t="shared" si="5"/>
        <v>0</v>
      </c>
      <c r="AE15" s="45">
        <f t="shared" si="6"/>
        <v>0</v>
      </c>
      <c r="AF15" s="45">
        <f t="shared" si="7"/>
        <v>0</v>
      </c>
    </row>
    <row r="16" spans="1:33" x14ac:dyDescent="0.25">
      <c r="A16" s="17"/>
      <c r="B16" s="17"/>
      <c r="C16" s="34"/>
      <c r="D16" s="17"/>
      <c r="E16" s="17"/>
      <c r="F16" s="17"/>
      <c r="G16" s="17"/>
      <c r="H16" s="17"/>
      <c r="I16" s="53">
        <f>IF(C16&gt;A_Stammdaten!$B$12,0,SUM(D16,E16)-G16)</f>
        <v>0</v>
      </c>
      <c r="J16" s="17"/>
      <c r="K16" s="17"/>
      <c r="L16" s="17"/>
      <c r="M16" s="53">
        <f t="shared" si="8"/>
        <v>0</v>
      </c>
      <c r="N16" s="54">
        <f>IF(ISBLANK($B16),0,VLOOKUP($B16,Listen!$A$2:$C$45,2,FALSE))</f>
        <v>0</v>
      </c>
      <c r="O16" s="54">
        <f>IF(ISBLANK($B16),0,VLOOKUP($B16,Listen!$A$2:$C$45,3,FALSE))</f>
        <v>0</v>
      </c>
      <c r="P16" s="43">
        <f t="shared" ref="P16:P32" si="10">$N16</f>
        <v>0</v>
      </c>
      <c r="Q16" s="43">
        <f t="shared" ref="Q16:V31" si="11">$N16</f>
        <v>0</v>
      </c>
      <c r="R16" s="43">
        <f t="shared" si="11"/>
        <v>0</v>
      </c>
      <c r="S16" s="43">
        <f t="shared" si="11"/>
        <v>0</v>
      </c>
      <c r="T16" s="43">
        <f t="shared" si="11"/>
        <v>0</v>
      </c>
      <c r="U16" s="43">
        <f t="shared" si="11"/>
        <v>0</v>
      </c>
      <c r="V16" s="43">
        <f t="shared" si="11"/>
        <v>0</v>
      </c>
      <c r="W16" s="45">
        <f t="shared" si="9"/>
        <v>0</v>
      </c>
      <c r="X16" s="45">
        <f>IF(C16=A_Stammdaten!$B$12,D_SAV!$M16-D_SAV!$Y16,HLOOKUP(A_Stammdaten!$B$12-1,$Z$5:$AF$304,ROW(C16)-4,FALSE)-$Y16)</f>
        <v>0</v>
      </c>
      <c r="Y16" s="45">
        <f>HLOOKUP(A_Stammdaten!$B$12,$Z$5:$AF$304,ROW(C16)-4,FALSE)</f>
        <v>0</v>
      </c>
      <c r="Z16" s="45">
        <f t="shared" si="1"/>
        <v>0</v>
      </c>
      <c r="AA16" s="45">
        <f t="shared" si="2"/>
        <v>0</v>
      </c>
      <c r="AB16" s="45">
        <f t="shared" si="3"/>
        <v>0</v>
      </c>
      <c r="AC16" s="45">
        <f t="shared" si="4"/>
        <v>0</v>
      </c>
      <c r="AD16" s="45">
        <f t="shared" si="5"/>
        <v>0</v>
      </c>
      <c r="AE16" s="45">
        <f t="shared" si="6"/>
        <v>0</v>
      </c>
      <c r="AF16" s="45">
        <f t="shared" si="7"/>
        <v>0</v>
      </c>
    </row>
    <row r="17" spans="1:32" x14ac:dyDescent="0.25">
      <c r="A17" s="17"/>
      <c r="B17" s="17"/>
      <c r="C17" s="34"/>
      <c r="D17" s="17"/>
      <c r="E17" s="17"/>
      <c r="F17" s="17"/>
      <c r="G17" s="17"/>
      <c r="H17" s="17"/>
      <c r="I17" s="53">
        <f>IF(C17&gt;A_Stammdaten!$B$12,0,SUM(D17,E17)-G17)</f>
        <v>0</v>
      </c>
      <c r="J17" s="17"/>
      <c r="K17" s="17"/>
      <c r="L17" s="17"/>
      <c r="M17" s="53">
        <f t="shared" si="8"/>
        <v>0</v>
      </c>
      <c r="N17" s="54">
        <f>IF(ISBLANK($B17),0,VLOOKUP($B17,Listen!$A$2:$C$45,2,FALSE))</f>
        <v>0</v>
      </c>
      <c r="O17" s="54">
        <f>IF(ISBLANK($B17),0,VLOOKUP($B17,Listen!$A$2:$C$45,3,FALSE))</f>
        <v>0</v>
      </c>
      <c r="P17" s="43">
        <f t="shared" si="10"/>
        <v>0</v>
      </c>
      <c r="Q17" s="43">
        <f t="shared" si="11"/>
        <v>0</v>
      </c>
      <c r="R17" s="43">
        <f t="shared" si="11"/>
        <v>0</v>
      </c>
      <c r="S17" s="43">
        <f t="shared" si="11"/>
        <v>0</v>
      </c>
      <c r="T17" s="43">
        <f t="shared" si="11"/>
        <v>0</v>
      </c>
      <c r="U17" s="43">
        <f t="shared" si="11"/>
        <v>0</v>
      </c>
      <c r="V17" s="43">
        <f t="shared" si="11"/>
        <v>0</v>
      </c>
      <c r="W17" s="45">
        <f t="shared" si="9"/>
        <v>0</v>
      </c>
      <c r="X17" s="45">
        <f>IF(C17=A_Stammdaten!$B$12,D_SAV!$M17-D_SAV!$Y17,HLOOKUP(A_Stammdaten!$B$12-1,$Z$5:$AF$304,ROW(C17)-4,FALSE)-$Y17)</f>
        <v>0</v>
      </c>
      <c r="Y17" s="45">
        <f>HLOOKUP(A_Stammdaten!$B$12,$Z$5:$AF$304,ROW(C17)-4,FALSE)</f>
        <v>0</v>
      </c>
      <c r="Z17" s="45">
        <f t="shared" si="1"/>
        <v>0</v>
      </c>
      <c r="AA17" s="45">
        <f t="shared" si="2"/>
        <v>0</v>
      </c>
      <c r="AB17" s="45">
        <f t="shared" si="3"/>
        <v>0</v>
      </c>
      <c r="AC17" s="45">
        <f t="shared" si="4"/>
        <v>0</v>
      </c>
      <c r="AD17" s="45">
        <f t="shared" si="5"/>
        <v>0</v>
      </c>
      <c r="AE17" s="45">
        <f t="shared" si="6"/>
        <v>0</v>
      </c>
      <c r="AF17" s="45">
        <f t="shared" si="7"/>
        <v>0</v>
      </c>
    </row>
    <row r="18" spans="1:32" x14ac:dyDescent="0.25">
      <c r="A18" s="17"/>
      <c r="B18" s="17"/>
      <c r="C18" s="34"/>
      <c r="D18" s="17"/>
      <c r="E18" s="17"/>
      <c r="F18" s="17"/>
      <c r="G18" s="17"/>
      <c r="H18" s="17"/>
      <c r="I18" s="53">
        <f>IF(C18&gt;A_Stammdaten!$B$12,0,SUM(D18,E18)-G18)</f>
        <v>0</v>
      </c>
      <c r="J18" s="17"/>
      <c r="K18" s="17"/>
      <c r="L18" s="17"/>
      <c r="M18" s="53">
        <f t="shared" si="8"/>
        <v>0</v>
      </c>
      <c r="N18" s="54">
        <f>IF(ISBLANK($B18),0,VLOOKUP($B18,Listen!$A$2:$C$45,2,FALSE))</f>
        <v>0</v>
      </c>
      <c r="O18" s="54">
        <f>IF(ISBLANK($B18),0,VLOOKUP($B18,Listen!$A$2:$C$45,3,FALSE))</f>
        <v>0</v>
      </c>
      <c r="P18" s="43">
        <f t="shared" si="10"/>
        <v>0</v>
      </c>
      <c r="Q18" s="43">
        <f t="shared" si="11"/>
        <v>0</v>
      </c>
      <c r="R18" s="43">
        <f t="shared" si="11"/>
        <v>0</v>
      </c>
      <c r="S18" s="43">
        <f t="shared" si="11"/>
        <v>0</v>
      </c>
      <c r="T18" s="43">
        <f t="shared" si="11"/>
        <v>0</v>
      </c>
      <c r="U18" s="43">
        <f t="shared" si="11"/>
        <v>0</v>
      </c>
      <c r="V18" s="43">
        <f t="shared" si="11"/>
        <v>0</v>
      </c>
      <c r="W18" s="45">
        <f t="shared" si="9"/>
        <v>0</v>
      </c>
      <c r="X18" s="45">
        <f>IF(C18=A_Stammdaten!$B$12,D_SAV!$M18-D_SAV!$Y18,HLOOKUP(A_Stammdaten!$B$12-1,$Z$5:$AF$304,ROW(C18)-4,FALSE)-$Y18)</f>
        <v>0</v>
      </c>
      <c r="Y18" s="45">
        <f>HLOOKUP(A_Stammdaten!$B$12,$Z$5:$AF$304,ROW(C18)-4,FALSE)</f>
        <v>0</v>
      </c>
      <c r="Z18" s="45">
        <f t="shared" si="1"/>
        <v>0</v>
      </c>
      <c r="AA18" s="45">
        <f t="shared" si="2"/>
        <v>0</v>
      </c>
      <c r="AB18" s="45">
        <f t="shared" si="3"/>
        <v>0</v>
      </c>
      <c r="AC18" s="45">
        <f t="shared" si="4"/>
        <v>0</v>
      </c>
      <c r="AD18" s="45">
        <f t="shared" si="5"/>
        <v>0</v>
      </c>
      <c r="AE18" s="45">
        <f t="shared" si="6"/>
        <v>0</v>
      </c>
      <c r="AF18" s="45">
        <f t="shared" si="7"/>
        <v>0</v>
      </c>
    </row>
    <row r="19" spans="1:32" x14ac:dyDescent="0.25">
      <c r="A19" s="17"/>
      <c r="B19" s="17"/>
      <c r="C19" s="34"/>
      <c r="D19" s="17"/>
      <c r="E19" s="17"/>
      <c r="F19" s="17"/>
      <c r="G19" s="17"/>
      <c r="H19" s="17"/>
      <c r="I19" s="53">
        <f>IF(C19&gt;A_Stammdaten!$B$12,0,SUM(D19,E19)-G19)</f>
        <v>0</v>
      </c>
      <c r="J19" s="17"/>
      <c r="K19" s="17"/>
      <c r="L19" s="17"/>
      <c r="M19" s="53">
        <f t="shared" si="8"/>
        <v>0</v>
      </c>
      <c r="N19" s="54">
        <f>IF(ISBLANK($B19),0,VLOOKUP($B19,Listen!$A$2:$C$45,2,FALSE))</f>
        <v>0</v>
      </c>
      <c r="O19" s="54">
        <f>IF(ISBLANK($B19),0,VLOOKUP($B19,Listen!$A$2:$C$45,3,FALSE))</f>
        <v>0</v>
      </c>
      <c r="P19" s="43">
        <f t="shared" si="10"/>
        <v>0</v>
      </c>
      <c r="Q19" s="43">
        <f t="shared" si="11"/>
        <v>0</v>
      </c>
      <c r="R19" s="43">
        <f t="shared" si="11"/>
        <v>0</v>
      </c>
      <c r="S19" s="43">
        <f t="shared" si="11"/>
        <v>0</v>
      </c>
      <c r="T19" s="43">
        <f t="shared" si="11"/>
        <v>0</v>
      </c>
      <c r="U19" s="43">
        <f t="shared" si="11"/>
        <v>0</v>
      </c>
      <c r="V19" s="43">
        <f t="shared" si="11"/>
        <v>0</v>
      </c>
      <c r="W19" s="45">
        <f t="shared" si="9"/>
        <v>0</v>
      </c>
      <c r="X19" s="45">
        <f>IF(C19=A_Stammdaten!$B$12,D_SAV!$M19-D_SAV!$Y19,HLOOKUP(A_Stammdaten!$B$12-1,$Z$5:$AF$304,ROW(C19)-4,FALSE)-$Y19)</f>
        <v>0</v>
      </c>
      <c r="Y19" s="45">
        <f>HLOOKUP(A_Stammdaten!$B$12,$Z$5:$AF$304,ROW(C19)-4,FALSE)</f>
        <v>0</v>
      </c>
      <c r="Z19" s="45">
        <f t="shared" si="1"/>
        <v>0</v>
      </c>
      <c r="AA19" s="45">
        <f t="shared" si="2"/>
        <v>0</v>
      </c>
      <c r="AB19" s="45">
        <f t="shared" si="3"/>
        <v>0</v>
      </c>
      <c r="AC19" s="45">
        <f t="shared" si="4"/>
        <v>0</v>
      </c>
      <c r="AD19" s="45">
        <f t="shared" si="5"/>
        <v>0</v>
      </c>
      <c r="AE19" s="45">
        <f t="shared" si="6"/>
        <v>0</v>
      </c>
      <c r="AF19" s="45">
        <f t="shared" si="7"/>
        <v>0</v>
      </c>
    </row>
    <row r="20" spans="1:32" x14ac:dyDescent="0.25">
      <c r="A20" s="17"/>
      <c r="B20" s="17"/>
      <c r="C20" s="34"/>
      <c r="D20" s="17"/>
      <c r="E20" s="17"/>
      <c r="F20" s="17"/>
      <c r="G20" s="17"/>
      <c r="H20" s="17"/>
      <c r="I20" s="53">
        <f>IF(C20&gt;A_Stammdaten!$B$12,0,SUM(D20,E20)-G20)</f>
        <v>0</v>
      </c>
      <c r="J20" s="17"/>
      <c r="K20" s="17"/>
      <c r="L20" s="17"/>
      <c r="M20" s="53">
        <f t="shared" si="8"/>
        <v>0</v>
      </c>
      <c r="N20" s="54">
        <f>IF(ISBLANK($B20),0,VLOOKUP($B20,Listen!$A$2:$C$45,2,FALSE))</f>
        <v>0</v>
      </c>
      <c r="O20" s="54">
        <f>IF(ISBLANK($B20),0,VLOOKUP($B20,Listen!$A$2:$C$45,3,FALSE))</f>
        <v>0</v>
      </c>
      <c r="P20" s="43">
        <f t="shared" si="10"/>
        <v>0</v>
      </c>
      <c r="Q20" s="43">
        <f t="shared" si="11"/>
        <v>0</v>
      </c>
      <c r="R20" s="43">
        <f t="shared" si="11"/>
        <v>0</v>
      </c>
      <c r="S20" s="43">
        <f t="shared" si="11"/>
        <v>0</v>
      </c>
      <c r="T20" s="43">
        <f t="shared" si="11"/>
        <v>0</v>
      </c>
      <c r="U20" s="43">
        <f t="shared" si="11"/>
        <v>0</v>
      </c>
      <c r="V20" s="43">
        <f t="shared" si="11"/>
        <v>0</v>
      </c>
      <c r="W20" s="45">
        <f t="shared" si="9"/>
        <v>0</v>
      </c>
      <c r="X20" s="45">
        <f>IF(C20=A_Stammdaten!$B$12,D_SAV!$M20-D_SAV!$Y20,HLOOKUP(A_Stammdaten!$B$12-1,$Z$5:$AF$304,ROW(C20)-4,FALSE)-$Y20)</f>
        <v>0</v>
      </c>
      <c r="Y20" s="45">
        <f>HLOOKUP(A_Stammdaten!$B$12,$Z$5:$AF$304,ROW(C20)-4,FALSE)</f>
        <v>0</v>
      </c>
      <c r="Z20" s="45">
        <f t="shared" si="1"/>
        <v>0</v>
      </c>
      <c r="AA20" s="45">
        <f t="shared" si="2"/>
        <v>0</v>
      </c>
      <c r="AB20" s="45">
        <f t="shared" si="3"/>
        <v>0</v>
      </c>
      <c r="AC20" s="45">
        <f t="shared" si="4"/>
        <v>0</v>
      </c>
      <c r="AD20" s="45">
        <f t="shared" si="5"/>
        <v>0</v>
      </c>
      <c r="AE20" s="45">
        <f t="shared" si="6"/>
        <v>0</v>
      </c>
      <c r="AF20" s="45">
        <f t="shared" si="7"/>
        <v>0</v>
      </c>
    </row>
    <row r="21" spans="1:32" x14ac:dyDescent="0.25">
      <c r="A21" s="17"/>
      <c r="B21" s="17"/>
      <c r="C21" s="34"/>
      <c r="D21" s="17"/>
      <c r="E21" s="17"/>
      <c r="F21" s="17"/>
      <c r="G21" s="17"/>
      <c r="H21" s="17"/>
      <c r="I21" s="53">
        <f>IF(C21&gt;A_Stammdaten!$B$12,0,SUM(D21,E21)-G21)</f>
        <v>0</v>
      </c>
      <c r="J21" s="17"/>
      <c r="K21" s="17"/>
      <c r="L21" s="17"/>
      <c r="M21" s="53">
        <f t="shared" si="8"/>
        <v>0</v>
      </c>
      <c r="N21" s="54">
        <f>IF(ISBLANK($B21),0,VLOOKUP($B21,Listen!$A$2:$C$45,2,FALSE))</f>
        <v>0</v>
      </c>
      <c r="O21" s="54">
        <f>IF(ISBLANK($B21),0,VLOOKUP($B21,Listen!$A$2:$C$45,3,FALSE))</f>
        <v>0</v>
      </c>
      <c r="P21" s="43">
        <f t="shared" si="10"/>
        <v>0</v>
      </c>
      <c r="Q21" s="43">
        <f t="shared" si="11"/>
        <v>0</v>
      </c>
      <c r="R21" s="43">
        <f t="shared" si="11"/>
        <v>0</v>
      </c>
      <c r="S21" s="43">
        <f t="shared" si="11"/>
        <v>0</v>
      </c>
      <c r="T21" s="43">
        <f t="shared" si="11"/>
        <v>0</v>
      </c>
      <c r="U21" s="43">
        <f t="shared" si="11"/>
        <v>0</v>
      </c>
      <c r="V21" s="43">
        <f t="shared" si="11"/>
        <v>0</v>
      </c>
      <c r="W21" s="45">
        <f t="shared" si="9"/>
        <v>0</v>
      </c>
      <c r="X21" s="45">
        <f>IF(C21=A_Stammdaten!$B$12,D_SAV!$M21-D_SAV!$Y21,HLOOKUP(A_Stammdaten!$B$12-1,$Z$5:$AF$304,ROW(C21)-4,FALSE)-$Y21)</f>
        <v>0</v>
      </c>
      <c r="Y21" s="45">
        <f>HLOOKUP(A_Stammdaten!$B$12,$Z$5:$AF$304,ROW(C21)-4,FALSE)</f>
        <v>0</v>
      </c>
      <c r="Z21" s="45">
        <f t="shared" si="1"/>
        <v>0</v>
      </c>
      <c r="AA21" s="45">
        <f t="shared" si="2"/>
        <v>0</v>
      </c>
      <c r="AB21" s="45">
        <f t="shared" si="3"/>
        <v>0</v>
      </c>
      <c r="AC21" s="45">
        <f t="shared" si="4"/>
        <v>0</v>
      </c>
      <c r="AD21" s="45">
        <f t="shared" si="5"/>
        <v>0</v>
      </c>
      <c r="AE21" s="45">
        <f t="shared" si="6"/>
        <v>0</v>
      </c>
      <c r="AF21" s="45">
        <f t="shared" si="7"/>
        <v>0</v>
      </c>
    </row>
    <row r="22" spans="1:32" x14ac:dyDescent="0.25">
      <c r="A22" s="17"/>
      <c r="B22" s="17"/>
      <c r="C22" s="34"/>
      <c r="D22" s="17"/>
      <c r="E22" s="17"/>
      <c r="F22" s="17"/>
      <c r="G22" s="17"/>
      <c r="H22" s="17"/>
      <c r="I22" s="53">
        <f>IF(C22&gt;A_Stammdaten!$B$12,0,SUM(D22,E22)-G22)</f>
        <v>0</v>
      </c>
      <c r="J22" s="17"/>
      <c r="K22" s="17"/>
      <c r="L22" s="17"/>
      <c r="M22" s="53">
        <f t="shared" si="8"/>
        <v>0</v>
      </c>
      <c r="N22" s="54">
        <f>IF(ISBLANK($B22),0,VLOOKUP($B22,Listen!$A$2:$C$45,2,FALSE))</f>
        <v>0</v>
      </c>
      <c r="O22" s="54">
        <f>IF(ISBLANK($B22),0,VLOOKUP($B22,Listen!$A$2:$C$45,3,FALSE))</f>
        <v>0</v>
      </c>
      <c r="P22" s="43">
        <f t="shared" si="10"/>
        <v>0</v>
      </c>
      <c r="Q22" s="43">
        <f t="shared" si="11"/>
        <v>0</v>
      </c>
      <c r="R22" s="43">
        <f t="shared" si="11"/>
        <v>0</v>
      </c>
      <c r="S22" s="43">
        <f t="shared" si="11"/>
        <v>0</v>
      </c>
      <c r="T22" s="43">
        <f t="shared" si="11"/>
        <v>0</v>
      </c>
      <c r="U22" s="43">
        <f t="shared" si="11"/>
        <v>0</v>
      </c>
      <c r="V22" s="43">
        <f t="shared" si="11"/>
        <v>0</v>
      </c>
      <c r="W22" s="45">
        <f t="shared" si="9"/>
        <v>0</v>
      </c>
      <c r="X22" s="45">
        <f>IF(C22=A_Stammdaten!$B$12,D_SAV!$M22-D_SAV!$Y22,HLOOKUP(A_Stammdaten!$B$12-1,$Z$5:$AF$304,ROW(C22)-4,FALSE)-$Y22)</f>
        <v>0</v>
      </c>
      <c r="Y22" s="45">
        <f>HLOOKUP(A_Stammdaten!$B$12,$Z$5:$AF$304,ROW(C22)-4,FALSE)</f>
        <v>0</v>
      </c>
      <c r="Z22" s="45">
        <f t="shared" si="1"/>
        <v>0</v>
      </c>
      <c r="AA22" s="45">
        <f t="shared" si="2"/>
        <v>0</v>
      </c>
      <c r="AB22" s="45">
        <f t="shared" si="3"/>
        <v>0</v>
      </c>
      <c r="AC22" s="45">
        <f t="shared" si="4"/>
        <v>0</v>
      </c>
      <c r="AD22" s="45">
        <f t="shared" si="5"/>
        <v>0</v>
      </c>
      <c r="AE22" s="45">
        <f t="shared" si="6"/>
        <v>0</v>
      </c>
      <c r="AF22" s="45">
        <f t="shared" si="7"/>
        <v>0</v>
      </c>
    </row>
    <row r="23" spans="1:32" x14ac:dyDescent="0.25">
      <c r="A23" s="17"/>
      <c r="B23" s="17"/>
      <c r="C23" s="34"/>
      <c r="D23" s="17"/>
      <c r="E23" s="17"/>
      <c r="F23" s="17"/>
      <c r="G23" s="17"/>
      <c r="H23" s="17"/>
      <c r="I23" s="53">
        <f>IF(C23&gt;A_Stammdaten!$B$12,0,SUM(D23,E23)-G23)</f>
        <v>0</v>
      </c>
      <c r="J23" s="17"/>
      <c r="K23" s="17"/>
      <c r="L23" s="17"/>
      <c r="M23" s="53">
        <f t="shared" si="8"/>
        <v>0</v>
      </c>
      <c r="N23" s="54">
        <f>IF(ISBLANK($B23),0,VLOOKUP($B23,Listen!$A$2:$C$45,2,FALSE))</f>
        <v>0</v>
      </c>
      <c r="O23" s="54">
        <f>IF(ISBLANK($B23),0,VLOOKUP($B23,Listen!$A$2:$C$45,3,FALSE))</f>
        <v>0</v>
      </c>
      <c r="P23" s="43">
        <f t="shared" si="10"/>
        <v>0</v>
      </c>
      <c r="Q23" s="43">
        <f t="shared" si="11"/>
        <v>0</v>
      </c>
      <c r="R23" s="43">
        <f t="shared" si="11"/>
        <v>0</v>
      </c>
      <c r="S23" s="43">
        <f t="shared" si="11"/>
        <v>0</v>
      </c>
      <c r="T23" s="43">
        <f t="shared" si="11"/>
        <v>0</v>
      </c>
      <c r="U23" s="43">
        <f t="shared" si="11"/>
        <v>0</v>
      </c>
      <c r="V23" s="43">
        <f t="shared" si="11"/>
        <v>0</v>
      </c>
      <c r="W23" s="45">
        <f t="shared" si="9"/>
        <v>0</v>
      </c>
      <c r="X23" s="45">
        <f>IF(C23=A_Stammdaten!$B$12,D_SAV!$M23-D_SAV!$Y23,HLOOKUP(A_Stammdaten!$B$12-1,$Z$5:$AF$304,ROW(C23)-4,FALSE)-$Y23)</f>
        <v>0</v>
      </c>
      <c r="Y23" s="45">
        <f>HLOOKUP(A_Stammdaten!$B$12,$Z$5:$AF$304,ROW(C23)-4,FALSE)</f>
        <v>0</v>
      </c>
      <c r="Z23" s="45">
        <f t="shared" si="1"/>
        <v>0</v>
      </c>
      <c r="AA23" s="45">
        <f t="shared" si="2"/>
        <v>0</v>
      </c>
      <c r="AB23" s="45">
        <f t="shared" si="3"/>
        <v>0</v>
      </c>
      <c r="AC23" s="45">
        <f t="shared" si="4"/>
        <v>0</v>
      </c>
      <c r="AD23" s="45">
        <f t="shared" si="5"/>
        <v>0</v>
      </c>
      <c r="AE23" s="45">
        <f t="shared" si="6"/>
        <v>0</v>
      </c>
      <c r="AF23" s="45">
        <f t="shared" si="7"/>
        <v>0</v>
      </c>
    </row>
    <row r="24" spans="1:32" x14ac:dyDescent="0.25">
      <c r="A24" s="17"/>
      <c r="B24" s="17"/>
      <c r="C24" s="34"/>
      <c r="D24" s="17"/>
      <c r="E24" s="17"/>
      <c r="F24" s="17"/>
      <c r="G24" s="17"/>
      <c r="H24" s="17"/>
      <c r="I24" s="53">
        <f>IF(C24&gt;A_Stammdaten!$B$12,0,SUM(D24,E24)-G24)</f>
        <v>0</v>
      </c>
      <c r="J24" s="17"/>
      <c r="K24" s="17"/>
      <c r="L24" s="17"/>
      <c r="M24" s="53">
        <f t="shared" si="8"/>
        <v>0</v>
      </c>
      <c r="N24" s="54">
        <f>IF(ISBLANK($B24),0,VLOOKUP($B24,Listen!$A$2:$C$45,2,FALSE))</f>
        <v>0</v>
      </c>
      <c r="O24" s="54">
        <f>IF(ISBLANK($B24),0,VLOOKUP($B24,Listen!$A$2:$C$45,3,FALSE))</f>
        <v>0</v>
      </c>
      <c r="P24" s="43">
        <f t="shared" si="10"/>
        <v>0</v>
      </c>
      <c r="Q24" s="43">
        <f t="shared" si="11"/>
        <v>0</v>
      </c>
      <c r="R24" s="43">
        <f t="shared" si="11"/>
        <v>0</v>
      </c>
      <c r="S24" s="43">
        <f t="shared" si="11"/>
        <v>0</v>
      </c>
      <c r="T24" s="43">
        <f t="shared" si="11"/>
        <v>0</v>
      </c>
      <c r="U24" s="43">
        <f t="shared" si="11"/>
        <v>0</v>
      </c>
      <c r="V24" s="43">
        <f t="shared" si="11"/>
        <v>0</v>
      </c>
      <c r="W24" s="45">
        <f t="shared" si="9"/>
        <v>0</v>
      </c>
      <c r="X24" s="45">
        <f>IF(C24=A_Stammdaten!$B$12,D_SAV!$M24-D_SAV!$Y24,HLOOKUP(A_Stammdaten!$B$12-1,$Z$5:$AF$304,ROW(C24)-4,FALSE)-$Y24)</f>
        <v>0</v>
      </c>
      <c r="Y24" s="45">
        <f>HLOOKUP(A_Stammdaten!$B$12,$Z$5:$AF$304,ROW(C24)-4,FALSE)</f>
        <v>0</v>
      </c>
      <c r="Z24" s="45">
        <f t="shared" si="1"/>
        <v>0</v>
      </c>
      <c r="AA24" s="45">
        <f t="shared" si="2"/>
        <v>0</v>
      </c>
      <c r="AB24" s="45">
        <f t="shared" si="3"/>
        <v>0</v>
      </c>
      <c r="AC24" s="45">
        <f t="shared" si="4"/>
        <v>0</v>
      </c>
      <c r="AD24" s="45">
        <f t="shared" si="5"/>
        <v>0</v>
      </c>
      <c r="AE24" s="45">
        <f t="shared" si="6"/>
        <v>0</v>
      </c>
      <c r="AF24" s="45">
        <f t="shared" si="7"/>
        <v>0</v>
      </c>
    </row>
    <row r="25" spans="1:32" x14ac:dyDescent="0.25">
      <c r="A25" s="17"/>
      <c r="B25" s="17"/>
      <c r="C25" s="34"/>
      <c r="D25" s="17"/>
      <c r="E25" s="17"/>
      <c r="F25" s="17"/>
      <c r="G25" s="17"/>
      <c r="H25" s="17"/>
      <c r="I25" s="53">
        <f>IF(C25&gt;A_Stammdaten!$B$12,0,SUM(D25,E25)-G25)</f>
        <v>0</v>
      </c>
      <c r="J25" s="17"/>
      <c r="K25" s="17"/>
      <c r="L25" s="17"/>
      <c r="M25" s="53">
        <f t="shared" si="8"/>
        <v>0</v>
      </c>
      <c r="N25" s="54">
        <f>IF(ISBLANK($B25),0,VLOOKUP($B25,Listen!$A$2:$C$45,2,FALSE))</f>
        <v>0</v>
      </c>
      <c r="O25" s="54">
        <f>IF(ISBLANK($B25),0,VLOOKUP($B25,Listen!$A$2:$C$45,3,FALSE))</f>
        <v>0</v>
      </c>
      <c r="P25" s="43">
        <f t="shared" si="10"/>
        <v>0</v>
      </c>
      <c r="Q25" s="43">
        <f t="shared" si="11"/>
        <v>0</v>
      </c>
      <c r="R25" s="43">
        <f t="shared" si="11"/>
        <v>0</v>
      </c>
      <c r="S25" s="43">
        <f t="shared" si="11"/>
        <v>0</v>
      </c>
      <c r="T25" s="43">
        <f t="shared" si="11"/>
        <v>0</v>
      </c>
      <c r="U25" s="43">
        <f t="shared" si="11"/>
        <v>0</v>
      </c>
      <c r="V25" s="43">
        <f t="shared" si="11"/>
        <v>0</v>
      </c>
      <c r="W25" s="45">
        <f t="shared" si="9"/>
        <v>0</v>
      </c>
      <c r="X25" s="45">
        <f>IF(C25=A_Stammdaten!$B$12,D_SAV!$M25-D_SAV!$Y25,HLOOKUP(A_Stammdaten!$B$12-1,$Z$5:$AF$304,ROW(C25)-4,FALSE)-$Y25)</f>
        <v>0</v>
      </c>
      <c r="Y25" s="45">
        <f>HLOOKUP(A_Stammdaten!$B$12,$Z$5:$AF$304,ROW(C25)-4,FALSE)</f>
        <v>0</v>
      </c>
      <c r="Z25" s="45">
        <f t="shared" si="1"/>
        <v>0</v>
      </c>
      <c r="AA25" s="45">
        <f t="shared" si="2"/>
        <v>0</v>
      </c>
      <c r="AB25" s="45">
        <f t="shared" si="3"/>
        <v>0</v>
      </c>
      <c r="AC25" s="45">
        <f t="shared" si="4"/>
        <v>0</v>
      </c>
      <c r="AD25" s="45">
        <f t="shared" si="5"/>
        <v>0</v>
      </c>
      <c r="AE25" s="45">
        <f t="shared" si="6"/>
        <v>0</v>
      </c>
      <c r="AF25" s="45">
        <f t="shared" si="7"/>
        <v>0</v>
      </c>
    </row>
    <row r="26" spans="1:32" x14ac:dyDescent="0.25">
      <c r="A26" s="17"/>
      <c r="B26" s="17"/>
      <c r="C26" s="34"/>
      <c r="D26" s="17"/>
      <c r="E26" s="17"/>
      <c r="F26" s="17"/>
      <c r="G26" s="17"/>
      <c r="H26" s="17"/>
      <c r="I26" s="53">
        <f>IF(C26&gt;A_Stammdaten!$B$12,0,SUM(D26,E26)-G26)</f>
        <v>0</v>
      </c>
      <c r="J26" s="17"/>
      <c r="K26" s="17"/>
      <c r="L26" s="17"/>
      <c r="M26" s="53">
        <f t="shared" si="8"/>
        <v>0</v>
      </c>
      <c r="N26" s="54">
        <f>IF(ISBLANK($B26),0,VLOOKUP($B26,Listen!$A$2:$C$45,2,FALSE))</f>
        <v>0</v>
      </c>
      <c r="O26" s="54">
        <f>IF(ISBLANK($B26),0,VLOOKUP($B26,Listen!$A$2:$C$45,3,FALSE))</f>
        <v>0</v>
      </c>
      <c r="P26" s="43">
        <f t="shared" si="10"/>
        <v>0</v>
      </c>
      <c r="Q26" s="43">
        <f t="shared" si="11"/>
        <v>0</v>
      </c>
      <c r="R26" s="43">
        <f t="shared" si="11"/>
        <v>0</v>
      </c>
      <c r="S26" s="43">
        <f t="shared" si="11"/>
        <v>0</v>
      </c>
      <c r="T26" s="43">
        <f t="shared" si="11"/>
        <v>0</v>
      </c>
      <c r="U26" s="43">
        <f t="shared" si="11"/>
        <v>0</v>
      </c>
      <c r="V26" s="43">
        <f t="shared" si="11"/>
        <v>0</v>
      </c>
      <c r="W26" s="45">
        <f t="shared" si="9"/>
        <v>0</v>
      </c>
      <c r="X26" s="45">
        <f>IF(C26=A_Stammdaten!$B$12,D_SAV!$M26-D_SAV!$Y26,HLOOKUP(A_Stammdaten!$B$12-1,$Z$5:$AF$304,ROW(C26)-4,FALSE)-$Y26)</f>
        <v>0</v>
      </c>
      <c r="Y26" s="45">
        <f>HLOOKUP(A_Stammdaten!$B$12,$Z$5:$AF$304,ROW(C26)-4,FALSE)</f>
        <v>0</v>
      </c>
      <c r="Z26" s="45">
        <f t="shared" si="1"/>
        <v>0</v>
      </c>
      <c r="AA26" s="45">
        <f t="shared" si="2"/>
        <v>0</v>
      </c>
      <c r="AB26" s="45">
        <f t="shared" si="3"/>
        <v>0</v>
      </c>
      <c r="AC26" s="45">
        <f t="shared" si="4"/>
        <v>0</v>
      </c>
      <c r="AD26" s="45">
        <f t="shared" si="5"/>
        <v>0</v>
      </c>
      <c r="AE26" s="45">
        <f t="shared" si="6"/>
        <v>0</v>
      </c>
      <c r="AF26" s="45">
        <f t="shared" si="7"/>
        <v>0</v>
      </c>
    </row>
    <row r="27" spans="1:32" x14ac:dyDescent="0.25">
      <c r="A27" s="17"/>
      <c r="B27" s="17"/>
      <c r="C27" s="34"/>
      <c r="D27" s="17"/>
      <c r="E27" s="17"/>
      <c r="F27" s="17"/>
      <c r="G27" s="17"/>
      <c r="H27" s="17"/>
      <c r="I27" s="53">
        <f>IF(C27&gt;A_Stammdaten!$B$12,0,SUM(D27,E27)-G27)</f>
        <v>0</v>
      </c>
      <c r="J27" s="17"/>
      <c r="K27" s="17"/>
      <c r="L27" s="17"/>
      <c r="M27" s="53">
        <f t="shared" si="8"/>
        <v>0</v>
      </c>
      <c r="N27" s="54">
        <f>IF(ISBLANK($B27),0,VLOOKUP($B27,Listen!$A$2:$C$45,2,FALSE))</f>
        <v>0</v>
      </c>
      <c r="O27" s="54">
        <f>IF(ISBLANK($B27),0,VLOOKUP($B27,Listen!$A$2:$C$45,3,FALSE))</f>
        <v>0</v>
      </c>
      <c r="P27" s="43">
        <f t="shared" si="10"/>
        <v>0</v>
      </c>
      <c r="Q27" s="43">
        <f t="shared" si="11"/>
        <v>0</v>
      </c>
      <c r="R27" s="43">
        <f t="shared" si="11"/>
        <v>0</v>
      </c>
      <c r="S27" s="43">
        <f t="shared" si="11"/>
        <v>0</v>
      </c>
      <c r="T27" s="43">
        <f t="shared" si="11"/>
        <v>0</v>
      </c>
      <c r="U27" s="43">
        <f t="shared" si="11"/>
        <v>0</v>
      </c>
      <c r="V27" s="43">
        <f t="shared" si="11"/>
        <v>0</v>
      </c>
      <c r="W27" s="45">
        <f t="shared" si="9"/>
        <v>0</v>
      </c>
      <c r="X27" s="45">
        <f>IF(C27=A_Stammdaten!$B$12,D_SAV!$M27-D_SAV!$Y27,HLOOKUP(A_Stammdaten!$B$12-1,$Z$5:$AF$304,ROW(C27)-4,FALSE)-$Y27)</f>
        <v>0</v>
      </c>
      <c r="Y27" s="45">
        <f>HLOOKUP(A_Stammdaten!$B$12,$Z$5:$AF$304,ROW(C27)-4,FALSE)</f>
        <v>0</v>
      </c>
      <c r="Z27" s="45">
        <f t="shared" si="1"/>
        <v>0</v>
      </c>
      <c r="AA27" s="45">
        <f t="shared" si="2"/>
        <v>0</v>
      </c>
      <c r="AB27" s="45">
        <f t="shared" si="3"/>
        <v>0</v>
      </c>
      <c r="AC27" s="45">
        <f t="shared" si="4"/>
        <v>0</v>
      </c>
      <c r="AD27" s="45">
        <f t="shared" si="5"/>
        <v>0</v>
      </c>
      <c r="AE27" s="45">
        <f t="shared" si="6"/>
        <v>0</v>
      </c>
      <c r="AF27" s="45">
        <f t="shared" si="7"/>
        <v>0</v>
      </c>
    </row>
    <row r="28" spans="1:32" x14ac:dyDescent="0.25">
      <c r="A28" s="17"/>
      <c r="B28" s="17"/>
      <c r="C28" s="34"/>
      <c r="D28" s="17"/>
      <c r="E28" s="17"/>
      <c r="F28" s="17"/>
      <c r="G28" s="17"/>
      <c r="H28" s="17"/>
      <c r="I28" s="53">
        <f>IF(C28&gt;A_Stammdaten!$B$12,0,SUM(D28,E28)-G28)</f>
        <v>0</v>
      </c>
      <c r="J28" s="17"/>
      <c r="K28" s="17"/>
      <c r="L28" s="17"/>
      <c r="M28" s="53">
        <f t="shared" si="8"/>
        <v>0</v>
      </c>
      <c r="N28" s="54">
        <f>IF(ISBLANK($B28),0,VLOOKUP($B28,Listen!$A$2:$C$45,2,FALSE))</f>
        <v>0</v>
      </c>
      <c r="O28" s="54">
        <f>IF(ISBLANK($B28),0,VLOOKUP($B28,Listen!$A$2:$C$45,3,FALSE))</f>
        <v>0</v>
      </c>
      <c r="P28" s="43">
        <f t="shared" si="10"/>
        <v>0</v>
      </c>
      <c r="Q28" s="43">
        <f t="shared" si="11"/>
        <v>0</v>
      </c>
      <c r="R28" s="43">
        <f t="shared" si="11"/>
        <v>0</v>
      </c>
      <c r="S28" s="43">
        <f t="shared" si="11"/>
        <v>0</v>
      </c>
      <c r="T28" s="43">
        <f t="shared" si="11"/>
        <v>0</v>
      </c>
      <c r="U28" s="43">
        <f t="shared" si="11"/>
        <v>0</v>
      </c>
      <c r="V28" s="43">
        <f t="shared" si="11"/>
        <v>0</v>
      </c>
      <c r="W28" s="45">
        <f t="shared" si="9"/>
        <v>0</v>
      </c>
      <c r="X28" s="45">
        <f>IF(C28=A_Stammdaten!$B$12,D_SAV!$M28-D_SAV!$Y28,HLOOKUP(A_Stammdaten!$B$12-1,$Z$5:$AF$304,ROW(C28)-4,FALSE)-$Y28)</f>
        <v>0</v>
      </c>
      <c r="Y28" s="45">
        <f>HLOOKUP(A_Stammdaten!$B$12,$Z$5:$AF$304,ROW(C28)-4,FALSE)</f>
        <v>0</v>
      </c>
      <c r="Z28" s="45">
        <f t="shared" si="1"/>
        <v>0</v>
      </c>
      <c r="AA28" s="45">
        <f t="shared" si="2"/>
        <v>0</v>
      </c>
      <c r="AB28" s="45">
        <f t="shared" si="3"/>
        <v>0</v>
      </c>
      <c r="AC28" s="45">
        <f t="shared" si="4"/>
        <v>0</v>
      </c>
      <c r="AD28" s="45">
        <f t="shared" si="5"/>
        <v>0</v>
      </c>
      <c r="AE28" s="45">
        <f t="shared" si="6"/>
        <v>0</v>
      </c>
      <c r="AF28" s="45">
        <f t="shared" si="7"/>
        <v>0</v>
      </c>
    </row>
    <row r="29" spans="1:32" x14ac:dyDescent="0.25">
      <c r="A29" s="17"/>
      <c r="B29" s="17"/>
      <c r="C29" s="34"/>
      <c r="D29" s="17"/>
      <c r="E29" s="17"/>
      <c r="F29" s="17"/>
      <c r="G29" s="17"/>
      <c r="H29" s="17"/>
      <c r="I29" s="53">
        <f>IF(C29&gt;A_Stammdaten!$B$12,0,SUM(D29,E29)-G29)</f>
        <v>0</v>
      </c>
      <c r="J29" s="17"/>
      <c r="K29" s="17"/>
      <c r="L29" s="17"/>
      <c r="M29" s="53">
        <f t="shared" si="8"/>
        <v>0</v>
      </c>
      <c r="N29" s="54">
        <f>IF(ISBLANK($B29),0,VLOOKUP($B29,Listen!$A$2:$C$45,2,FALSE))</f>
        <v>0</v>
      </c>
      <c r="O29" s="54">
        <f>IF(ISBLANK($B29),0,VLOOKUP($B29,Listen!$A$2:$C$45,3,FALSE))</f>
        <v>0</v>
      </c>
      <c r="P29" s="43">
        <f t="shared" si="10"/>
        <v>0</v>
      </c>
      <c r="Q29" s="43">
        <f t="shared" si="11"/>
        <v>0</v>
      </c>
      <c r="R29" s="43">
        <f t="shared" si="11"/>
        <v>0</v>
      </c>
      <c r="S29" s="43">
        <f t="shared" si="11"/>
        <v>0</v>
      </c>
      <c r="T29" s="43">
        <f t="shared" si="11"/>
        <v>0</v>
      </c>
      <c r="U29" s="43">
        <f t="shared" si="11"/>
        <v>0</v>
      </c>
      <c r="V29" s="43">
        <f t="shared" si="11"/>
        <v>0</v>
      </c>
      <c r="W29" s="45">
        <f t="shared" si="9"/>
        <v>0</v>
      </c>
      <c r="X29" s="45">
        <f>IF(C29=A_Stammdaten!$B$12,D_SAV!$M29-D_SAV!$Y29,HLOOKUP(A_Stammdaten!$B$12-1,$Z$5:$AF$304,ROW(C29)-4,FALSE)-$Y29)</f>
        <v>0</v>
      </c>
      <c r="Y29" s="45">
        <f>HLOOKUP(A_Stammdaten!$B$12,$Z$5:$AF$304,ROW(C29)-4,FALSE)</f>
        <v>0</v>
      </c>
      <c r="Z29" s="45">
        <f t="shared" si="1"/>
        <v>0</v>
      </c>
      <c r="AA29" s="45">
        <f t="shared" si="2"/>
        <v>0</v>
      </c>
      <c r="AB29" s="45">
        <f t="shared" si="3"/>
        <v>0</v>
      </c>
      <c r="AC29" s="45">
        <f t="shared" si="4"/>
        <v>0</v>
      </c>
      <c r="AD29" s="45">
        <f t="shared" si="5"/>
        <v>0</v>
      </c>
      <c r="AE29" s="45">
        <f t="shared" si="6"/>
        <v>0</v>
      </c>
      <c r="AF29" s="45">
        <f t="shared" si="7"/>
        <v>0</v>
      </c>
    </row>
    <row r="30" spans="1:32" x14ac:dyDescent="0.25">
      <c r="A30" s="17"/>
      <c r="B30" s="17"/>
      <c r="C30" s="34"/>
      <c r="D30" s="17"/>
      <c r="E30" s="17"/>
      <c r="F30" s="17"/>
      <c r="G30" s="17"/>
      <c r="H30" s="17"/>
      <c r="I30" s="53">
        <f>IF(C30&gt;A_Stammdaten!$B$12,0,SUM(D30,E30)-G30)</f>
        <v>0</v>
      </c>
      <c r="J30" s="17"/>
      <c r="K30" s="17"/>
      <c r="L30" s="17"/>
      <c r="M30" s="53">
        <f t="shared" si="8"/>
        <v>0</v>
      </c>
      <c r="N30" s="54">
        <f>IF(ISBLANK($B30),0,VLOOKUP($B30,Listen!$A$2:$C$45,2,FALSE))</f>
        <v>0</v>
      </c>
      <c r="O30" s="54">
        <f>IF(ISBLANK($B30),0,VLOOKUP($B30,Listen!$A$2:$C$45,3,FALSE))</f>
        <v>0</v>
      </c>
      <c r="P30" s="43">
        <f t="shared" si="10"/>
        <v>0</v>
      </c>
      <c r="Q30" s="43">
        <f t="shared" si="11"/>
        <v>0</v>
      </c>
      <c r="R30" s="43">
        <f t="shared" si="11"/>
        <v>0</v>
      </c>
      <c r="S30" s="43">
        <f t="shared" si="11"/>
        <v>0</v>
      </c>
      <c r="T30" s="43">
        <f t="shared" si="11"/>
        <v>0</v>
      </c>
      <c r="U30" s="43">
        <f t="shared" si="11"/>
        <v>0</v>
      </c>
      <c r="V30" s="43">
        <f t="shared" si="11"/>
        <v>0</v>
      </c>
      <c r="W30" s="45">
        <f t="shared" si="9"/>
        <v>0</v>
      </c>
      <c r="X30" s="45">
        <f>IF(C30=A_Stammdaten!$B$12,D_SAV!$M30-D_SAV!$Y30,HLOOKUP(A_Stammdaten!$B$12-1,$Z$5:$AF$304,ROW(C30)-4,FALSE)-$Y30)</f>
        <v>0</v>
      </c>
      <c r="Y30" s="45">
        <f>HLOOKUP(A_Stammdaten!$B$12,$Z$5:$AF$304,ROW(C30)-4,FALSE)</f>
        <v>0</v>
      </c>
      <c r="Z30" s="45">
        <f t="shared" si="1"/>
        <v>0</v>
      </c>
      <c r="AA30" s="45">
        <f t="shared" si="2"/>
        <v>0</v>
      </c>
      <c r="AB30" s="45">
        <f t="shared" si="3"/>
        <v>0</v>
      </c>
      <c r="AC30" s="45">
        <f t="shared" si="4"/>
        <v>0</v>
      </c>
      <c r="AD30" s="45">
        <f t="shared" si="5"/>
        <v>0</v>
      </c>
      <c r="AE30" s="45">
        <f t="shared" si="6"/>
        <v>0</v>
      </c>
      <c r="AF30" s="45">
        <f t="shared" si="7"/>
        <v>0</v>
      </c>
    </row>
    <row r="31" spans="1:32" x14ac:dyDescent="0.25">
      <c r="A31" s="17"/>
      <c r="B31" s="17"/>
      <c r="C31" s="34"/>
      <c r="D31" s="17"/>
      <c r="E31" s="17"/>
      <c r="F31" s="17"/>
      <c r="G31" s="17"/>
      <c r="H31" s="17"/>
      <c r="I31" s="53">
        <f>IF(C31&gt;A_Stammdaten!$B$12,0,SUM(D31,E31)-G31)</f>
        <v>0</v>
      </c>
      <c r="J31" s="17"/>
      <c r="K31" s="17"/>
      <c r="L31" s="17"/>
      <c r="M31" s="53">
        <f t="shared" si="8"/>
        <v>0</v>
      </c>
      <c r="N31" s="54">
        <f>IF(ISBLANK($B31),0,VLOOKUP($B31,Listen!$A$2:$C$45,2,FALSE))</f>
        <v>0</v>
      </c>
      <c r="O31" s="54">
        <f>IF(ISBLANK($B31),0,VLOOKUP($B31,Listen!$A$2:$C$45,3,FALSE))</f>
        <v>0</v>
      </c>
      <c r="P31" s="43">
        <f t="shared" si="10"/>
        <v>0</v>
      </c>
      <c r="Q31" s="43">
        <f t="shared" si="11"/>
        <v>0</v>
      </c>
      <c r="R31" s="43">
        <f t="shared" si="11"/>
        <v>0</v>
      </c>
      <c r="S31" s="43">
        <f t="shared" si="11"/>
        <v>0</v>
      </c>
      <c r="T31" s="43">
        <f t="shared" si="11"/>
        <v>0</v>
      </c>
      <c r="U31" s="43">
        <f t="shared" si="11"/>
        <v>0</v>
      </c>
      <c r="V31" s="43">
        <f t="shared" si="11"/>
        <v>0</v>
      </c>
      <c r="W31" s="45">
        <f t="shared" si="9"/>
        <v>0</v>
      </c>
      <c r="X31" s="45">
        <f>IF(C31=A_Stammdaten!$B$12,D_SAV!$M31-D_SAV!$Y31,HLOOKUP(A_Stammdaten!$B$12-1,$Z$5:$AF$304,ROW(C31)-4,FALSE)-$Y31)</f>
        <v>0</v>
      </c>
      <c r="Y31" s="45">
        <f>HLOOKUP(A_Stammdaten!$B$12,$Z$5:$AF$304,ROW(C31)-4,FALSE)</f>
        <v>0</v>
      </c>
      <c r="Z31" s="45">
        <f t="shared" si="1"/>
        <v>0</v>
      </c>
      <c r="AA31" s="45">
        <f t="shared" si="2"/>
        <v>0</v>
      </c>
      <c r="AB31" s="45">
        <f t="shared" si="3"/>
        <v>0</v>
      </c>
      <c r="AC31" s="45">
        <f t="shared" si="4"/>
        <v>0</v>
      </c>
      <c r="AD31" s="45">
        <f t="shared" si="5"/>
        <v>0</v>
      </c>
      <c r="AE31" s="45">
        <f t="shared" si="6"/>
        <v>0</v>
      </c>
      <c r="AF31" s="45">
        <f t="shared" si="7"/>
        <v>0</v>
      </c>
    </row>
    <row r="32" spans="1:32" x14ac:dyDescent="0.25">
      <c r="A32" s="17"/>
      <c r="B32" s="17"/>
      <c r="C32" s="34"/>
      <c r="D32" s="17"/>
      <c r="E32" s="17"/>
      <c r="F32" s="17"/>
      <c r="G32" s="17"/>
      <c r="H32" s="17"/>
      <c r="I32" s="53">
        <f>IF(C32&gt;A_Stammdaten!$B$12,0,SUM(D32,E32)-G32)</f>
        <v>0</v>
      </c>
      <c r="J32" s="17"/>
      <c r="K32" s="17"/>
      <c r="L32" s="17"/>
      <c r="M32" s="53">
        <f t="shared" si="8"/>
        <v>0</v>
      </c>
      <c r="N32" s="54">
        <f>IF(ISBLANK($B32),0,VLOOKUP($B32,Listen!$A$2:$C$45,2,FALSE))</f>
        <v>0</v>
      </c>
      <c r="O32" s="54">
        <f>IF(ISBLANK($B32),0,VLOOKUP($B32,Listen!$A$2:$C$45,3,FALSE))</f>
        <v>0</v>
      </c>
      <c r="P32" s="43">
        <f t="shared" si="10"/>
        <v>0</v>
      </c>
      <c r="Q32" s="43">
        <f t="shared" ref="Q32:V32" si="12">$N32</f>
        <v>0</v>
      </c>
      <c r="R32" s="43">
        <f t="shared" si="12"/>
        <v>0</v>
      </c>
      <c r="S32" s="43">
        <f t="shared" si="12"/>
        <v>0</v>
      </c>
      <c r="T32" s="43">
        <f t="shared" si="12"/>
        <v>0</v>
      </c>
      <c r="U32" s="43">
        <f t="shared" si="12"/>
        <v>0</v>
      </c>
      <c r="V32" s="43">
        <f t="shared" si="12"/>
        <v>0</v>
      </c>
      <c r="W32" s="45">
        <f t="shared" si="9"/>
        <v>0</v>
      </c>
      <c r="X32" s="45">
        <f>IF(C32=A_Stammdaten!$B$12,D_SAV!$M32-D_SAV!$Y32,HLOOKUP(A_Stammdaten!$B$12-1,$Z$5:$AF$304,ROW(C32)-4,FALSE)-$Y32)</f>
        <v>0</v>
      </c>
      <c r="Y32" s="45">
        <f>HLOOKUP(A_Stammdaten!$B$12,$Z$5:$AF$304,ROW(C32)-4,FALSE)</f>
        <v>0</v>
      </c>
      <c r="Z32" s="45">
        <f t="shared" si="1"/>
        <v>0</v>
      </c>
      <c r="AA32" s="45">
        <f t="shared" si="2"/>
        <v>0</v>
      </c>
      <c r="AB32" s="45">
        <f t="shared" si="3"/>
        <v>0</v>
      </c>
      <c r="AC32" s="45">
        <f t="shared" si="4"/>
        <v>0</v>
      </c>
      <c r="AD32" s="45">
        <f t="shared" si="5"/>
        <v>0</v>
      </c>
      <c r="AE32" s="45">
        <f t="shared" si="6"/>
        <v>0</v>
      </c>
      <c r="AF32" s="45">
        <f t="shared" si="7"/>
        <v>0</v>
      </c>
    </row>
    <row r="33" spans="1:32" x14ac:dyDescent="0.25">
      <c r="A33" s="17"/>
      <c r="B33" s="17"/>
      <c r="C33" s="34"/>
      <c r="D33" s="17"/>
      <c r="E33" s="17"/>
      <c r="F33" s="17"/>
      <c r="G33" s="17"/>
      <c r="H33" s="17"/>
      <c r="I33" s="53">
        <f>IF(C33&gt;A_Stammdaten!$B$12,0,SUM(D33,E33)-G33)</f>
        <v>0</v>
      </c>
      <c r="J33" s="17"/>
      <c r="K33" s="17"/>
      <c r="L33" s="17"/>
      <c r="M33" s="53">
        <f t="shared" si="8"/>
        <v>0</v>
      </c>
      <c r="N33" s="54">
        <f>IF(ISBLANK($B33),0,VLOOKUP($B33,Listen!$A$2:$C$45,2,FALSE))</f>
        <v>0</v>
      </c>
      <c r="O33" s="54">
        <f>IF(ISBLANK($B33),0,VLOOKUP($B33,Listen!$A$2:$C$45,3,FALSE))</f>
        <v>0</v>
      </c>
      <c r="P33" s="43">
        <f t="shared" ref="P33:V69" si="13">$N33</f>
        <v>0</v>
      </c>
      <c r="Q33" s="43">
        <f t="shared" si="13"/>
        <v>0</v>
      </c>
      <c r="R33" s="43">
        <f t="shared" si="13"/>
        <v>0</v>
      </c>
      <c r="S33" s="43">
        <f t="shared" si="13"/>
        <v>0</v>
      </c>
      <c r="T33" s="43">
        <f t="shared" si="13"/>
        <v>0</v>
      </c>
      <c r="U33" s="43">
        <f t="shared" si="13"/>
        <v>0</v>
      </c>
      <c r="V33" s="43">
        <f t="shared" si="13"/>
        <v>0</v>
      </c>
      <c r="W33" s="45">
        <f t="shared" si="9"/>
        <v>0</v>
      </c>
      <c r="X33" s="45">
        <f>IF(C33=A_Stammdaten!$B$12,D_SAV!$M33-D_SAV!$Y33,HLOOKUP(A_Stammdaten!$B$12-1,$Z$5:$AF$304,ROW(C33)-4,FALSE)-$Y33)</f>
        <v>0</v>
      </c>
      <c r="Y33" s="45">
        <f>HLOOKUP(A_Stammdaten!$B$12,$Z$5:$AF$304,ROW(C33)-4,FALSE)</f>
        <v>0</v>
      </c>
      <c r="Z33" s="45">
        <f t="shared" si="1"/>
        <v>0</v>
      </c>
      <c r="AA33" s="45">
        <f t="shared" si="2"/>
        <v>0</v>
      </c>
      <c r="AB33" s="45">
        <f t="shared" si="3"/>
        <v>0</v>
      </c>
      <c r="AC33" s="45">
        <f t="shared" si="4"/>
        <v>0</v>
      </c>
      <c r="AD33" s="45">
        <f t="shared" si="5"/>
        <v>0</v>
      </c>
      <c r="AE33" s="45">
        <f t="shared" si="6"/>
        <v>0</v>
      </c>
      <c r="AF33" s="45">
        <f t="shared" si="7"/>
        <v>0</v>
      </c>
    </row>
    <row r="34" spans="1:32" x14ac:dyDescent="0.25">
      <c r="A34" s="17"/>
      <c r="B34" s="17"/>
      <c r="C34" s="34"/>
      <c r="D34" s="17"/>
      <c r="E34" s="17"/>
      <c r="F34" s="17"/>
      <c r="G34" s="17"/>
      <c r="H34" s="17"/>
      <c r="I34" s="53">
        <f>IF(C34&gt;A_Stammdaten!$B$12,0,SUM(D34,E34)-G34)</f>
        <v>0</v>
      </c>
      <c r="J34" s="17"/>
      <c r="K34" s="17"/>
      <c r="L34" s="17"/>
      <c r="M34" s="53">
        <f t="shared" si="8"/>
        <v>0</v>
      </c>
      <c r="N34" s="54">
        <f>IF(ISBLANK($B34),0,VLOOKUP($B34,Listen!$A$2:$C$45,2,FALSE))</f>
        <v>0</v>
      </c>
      <c r="O34" s="54">
        <f>IF(ISBLANK($B34),0,VLOOKUP($B34,Listen!$A$2:$C$45,3,FALSE))</f>
        <v>0</v>
      </c>
      <c r="P34" s="43">
        <f t="shared" si="13"/>
        <v>0</v>
      </c>
      <c r="Q34" s="43">
        <f t="shared" si="13"/>
        <v>0</v>
      </c>
      <c r="R34" s="43">
        <f t="shared" si="13"/>
        <v>0</v>
      </c>
      <c r="S34" s="43">
        <f t="shared" si="13"/>
        <v>0</v>
      </c>
      <c r="T34" s="43">
        <f t="shared" si="13"/>
        <v>0</v>
      </c>
      <c r="U34" s="43">
        <f t="shared" si="13"/>
        <v>0</v>
      </c>
      <c r="V34" s="43">
        <f t="shared" si="13"/>
        <v>0</v>
      </c>
      <c r="W34" s="45">
        <f t="shared" si="9"/>
        <v>0</v>
      </c>
      <c r="X34" s="45">
        <f>IF(C34=A_Stammdaten!$B$12,D_SAV!$M34-D_SAV!$Y34,HLOOKUP(A_Stammdaten!$B$12-1,$Z$5:$AF$304,ROW(C34)-4,FALSE)-$Y34)</f>
        <v>0</v>
      </c>
      <c r="Y34" s="45">
        <f>HLOOKUP(A_Stammdaten!$B$12,$Z$5:$AF$304,ROW(C34)-4,FALSE)</f>
        <v>0</v>
      </c>
      <c r="Z34" s="45">
        <f t="shared" si="1"/>
        <v>0</v>
      </c>
      <c r="AA34" s="45">
        <f t="shared" si="2"/>
        <v>0</v>
      </c>
      <c r="AB34" s="45">
        <f t="shared" si="3"/>
        <v>0</v>
      </c>
      <c r="AC34" s="45">
        <f t="shared" si="4"/>
        <v>0</v>
      </c>
      <c r="AD34" s="45">
        <f t="shared" si="5"/>
        <v>0</v>
      </c>
      <c r="AE34" s="45">
        <f t="shared" si="6"/>
        <v>0</v>
      </c>
      <c r="AF34" s="45">
        <f t="shared" si="7"/>
        <v>0</v>
      </c>
    </row>
    <row r="35" spans="1:32" x14ac:dyDescent="0.25">
      <c r="A35" s="17"/>
      <c r="B35" s="17"/>
      <c r="C35" s="34"/>
      <c r="D35" s="17"/>
      <c r="E35" s="17"/>
      <c r="F35" s="17"/>
      <c r="G35" s="17"/>
      <c r="H35" s="17"/>
      <c r="I35" s="53">
        <f>IF(C35&gt;A_Stammdaten!$B$12,0,SUM(D35,E35)-G35)</f>
        <v>0</v>
      </c>
      <c r="J35" s="17"/>
      <c r="K35" s="17"/>
      <c r="L35" s="17"/>
      <c r="M35" s="53">
        <f t="shared" si="8"/>
        <v>0</v>
      </c>
      <c r="N35" s="54">
        <f>IF(ISBLANK($B35),0,VLOOKUP($B35,Listen!$A$2:$C$45,2,FALSE))</f>
        <v>0</v>
      </c>
      <c r="O35" s="54">
        <f>IF(ISBLANK($B35),0,VLOOKUP($B35,Listen!$A$2:$C$45,3,FALSE))</f>
        <v>0</v>
      </c>
      <c r="P35" s="43">
        <f t="shared" si="13"/>
        <v>0</v>
      </c>
      <c r="Q35" s="43">
        <f t="shared" si="13"/>
        <v>0</v>
      </c>
      <c r="R35" s="43">
        <f t="shared" si="13"/>
        <v>0</v>
      </c>
      <c r="S35" s="43">
        <f t="shared" si="13"/>
        <v>0</v>
      </c>
      <c r="T35" s="43">
        <f t="shared" si="13"/>
        <v>0</v>
      </c>
      <c r="U35" s="43">
        <f t="shared" si="13"/>
        <v>0</v>
      </c>
      <c r="V35" s="43">
        <f t="shared" si="13"/>
        <v>0</v>
      </c>
      <c r="W35" s="45">
        <f t="shared" si="9"/>
        <v>0</v>
      </c>
      <c r="X35" s="45">
        <f>IF(C35=A_Stammdaten!$B$12,D_SAV!$M35-D_SAV!$Y35,HLOOKUP(A_Stammdaten!$B$12-1,$Z$5:$AF$304,ROW(C35)-4,FALSE)-$Y35)</f>
        <v>0</v>
      </c>
      <c r="Y35" s="45">
        <f>HLOOKUP(A_Stammdaten!$B$12,$Z$5:$AF$304,ROW(C35)-4,FALSE)</f>
        <v>0</v>
      </c>
      <c r="Z35" s="45">
        <f t="shared" si="1"/>
        <v>0</v>
      </c>
      <c r="AA35" s="45">
        <f t="shared" si="2"/>
        <v>0</v>
      </c>
      <c r="AB35" s="45">
        <f t="shared" si="3"/>
        <v>0</v>
      </c>
      <c r="AC35" s="45">
        <f t="shared" si="4"/>
        <v>0</v>
      </c>
      <c r="AD35" s="45">
        <f t="shared" si="5"/>
        <v>0</v>
      </c>
      <c r="AE35" s="45">
        <f t="shared" si="6"/>
        <v>0</v>
      </c>
      <c r="AF35" s="45">
        <f t="shared" si="7"/>
        <v>0</v>
      </c>
    </row>
    <row r="36" spans="1:32" x14ac:dyDescent="0.25">
      <c r="A36" s="17"/>
      <c r="B36" s="17"/>
      <c r="C36" s="34"/>
      <c r="D36" s="17"/>
      <c r="E36" s="17"/>
      <c r="F36" s="17"/>
      <c r="G36" s="17"/>
      <c r="H36" s="17"/>
      <c r="I36" s="53">
        <f>IF(C36&gt;A_Stammdaten!$B$12,0,SUM(D36,E36)-G36)</f>
        <v>0</v>
      </c>
      <c r="J36" s="17"/>
      <c r="K36" s="17"/>
      <c r="L36" s="17"/>
      <c r="M36" s="53">
        <f t="shared" si="8"/>
        <v>0</v>
      </c>
      <c r="N36" s="54">
        <f>IF(ISBLANK($B36),0,VLOOKUP($B36,Listen!$A$2:$C$45,2,FALSE))</f>
        <v>0</v>
      </c>
      <c r="O36" s="54">
        <f>IF(ISBLANK($B36),0,VLOOKUP($B36,Listen!$A$2:$C$45,3,FALSE))</f>
        <v>0</v>
      </c>
      <c r="P36" s="43">
        <f t="shared" si="13"/>
        <v>0</v>
      </c>
      <c r="Q36" s="43">
        <f t="shared" si="13"/>
        <v>0</v>
      </c>
      <c r="R36" s="43">
        <f t="shared" si="13"/>
        <v>0</v>
      </c>
      <c r="S36" s="43">
        <f t="shared" si="13"/>
        <v>0</v>
      </c>
      <c r="T36" s="43">
        <f t="shared" si="13"/>
        <v>0</v>
      </c>
      <c r="U36" s="43">
        <f t="shared" si="13"/>
        <v>0</v>
      </c>
      <c r="V36" s="43">
        <f t="shared" si="13"/>
        <v>0</v>
      </c>
      <c r="W36" s="45">
        <f t="shared" ref="W36:W99" si="14">Y36+X36</f>
        <v>0</v>
      </c>
      <c r="X36" s="45">
        <f>IF(C36=A_Stammdaten!$B$12,D_SAV!$M36-D_SAV!$Y36,HLOOKUP(A_Stammdaten!$B$12-1,$Z$5:$AF$304,ROW(C36)-4,FALSE)-$Y36)</f>
        <v>0</v>
      </c>
      <c r="Y36" s="45">
        <f>HLOOKUP(A_Stammdaten!$B$12,$Z$5:$AF$304,ROW(C36)-4,FALSE)</f>
        <v>0</v>
      </c>
      <c r="Z36" s="45">
        <f t="shared" si="1"/>
        <v>0</v>
      </c>
      <c r="AA36" s="45">
        <f t="shared" si="2"/>
        <v>0</v>
      </c>
      <c r="AB36" s="45">
        <f t="shared" si="3"/>
        <v>0</v>
      </c>
      <c r="AC36" s="45">
        <f t="shared" si="4"/>
        <v>0</v>
      </c>
      <c r="AD36" s="45">
        <f t="shared" si="5"/>
        <v>0</v>
      </c>
      <c r="AE36" s="45">
        <f t="shared" si="6"/>
        <v>0</v>
      </c>
      <c r="AF36" s="45">
        <f t="shared" si="7"/>
        <v>0</v>
      </c>
    </row>
    <row r="37" spans="1:32" x14ac:dyDescent="0.25">
      <c r="A37" s="17"/>
      <c r="B37" s="17"/>
      <c r="C37" s="34"/>
      <c r="D37" s="17"/>
      <c r="E37" s="17"/>
      <c r="F37" s="17"/>
      <c r="G37" s="17"/>
      <c r="H37" s="17"/>
      <c r="I37" s="53">
        <f>IF(C37&gt;A_Stammdaten!$B$12,0,SUM(D37,E37)-G37)</f>
        <v>0</v>
      </c>
      <c r="J37" s="17"/>
      <c r="K37" s="17"/>
      <c r="L37" s="17"/>
      <c r="M37" s="53">
        <f t="shared" si="8"/>
        <v>0</v>
      </c>
      <c r="N37" s="54">
        <f>IF(ISBLANK($B37),0,VLOOKUP($B37,Listen!$A$2:$C$45,2,FALSE))</f>
        <v>0</v>
      </c>
      <c r="O37" s="54">
        <f>IF(ISBLANK($B37),0,VLOOKUP($B37,Listen!$A$2:$C$45,3,FALSE))</f>
        <v>0</v>
      </c>
      <c r="P37" s="43">
        <f t="shared" si="13"/>
        <v>0</v>
      </c>
      <c r="Q37" s="43">
        <f t="shared" si="13"/>
        <v>0</v>
      </c>
      <c r="R37" s="43">
        <f t="shared" si="13"/>
        <v>0</v>
      </c>
      <c r="S37" s="43">
        <f t="shared" si="13"/>
        <v>0</v>
      </c>
      <c r="T37" s="43">
        <f t="shared" si="13"/>
        <v>0</v>
      </c>
      <c r="U37" s="43">
        <f t="shared" si="13"/>
        <v>0</v>
      </c>
      <c r="V37" s="43">
        <f t="shared" si="13"/>
        <v>0</v>
      </c>
      <c r="W37" s="45">
        <f t="shared" si="14"/>
        <v>0</v>
      </c>
      <c r="X37" s="45">
        <f>IF(C37=A_Stammdaten!$B$12,D_SAV!$M37-D_SAV!$Y37,HLOOKUP(A_Stammdaten!$B$12-1,$Z$5:$AF$304,ROW(C37)-4,FALSE)-$Y37)</f>
        <v>0</v>
      </c>
      <c r="Y37" s="45">
        <f>HLOOKUP(A_Stammdaten!$B$12,$Z$5:$AF$304,ROW(C37)-4,FALSE)</f>
        <v>0</v>
      </c>
      <c r="Z37" s="45">
        <f t="shared" si="1"/>
        <v>0</v>
      </c>
      <c r="AA37" s="45">
        <f t="shared" si="2"/>
        <v>0</v>
      </c>
      <c r="AB37" s="45">
        <f t="shared" si="3"/>
        <v>0</v>
      </c>
      <c r="AC37" s="45">
        <f t="shared" si="4"/>
        <v>0</v>
      </c>
      <c r="AD37" s="45">
        <f t="shared" si="5"/>
        <v>0</v>
      </c>
      <c r="AE37" s="45">
        <f t="shared" si="6"/>
        <v>0</v>
      </c>
      <c r="AF37" s="45">
        <f t="shared" si="7"/>
        <v>0</v>
      </c>
    </row>
    <row r="38" spans="1:32" x14ac:dyDescent="0.25">
      <c r="A38" s="17"/>
      <c r="B38" s="17"/>
      <c r="C38" s="34"/>
      <c r="D38" s="17"/>
      <c r="E38" s="17"/>
      <c r="F38" s="17"/>
      <c r="G38" s="17"/>
      <c r="H38" s="17"/>
      <c r="I38" s="53">
        <f>IF(C38&gt;A_Stammdaten!$B$12,0,SUM(D38,E38)-G38)</f>
        <v>0</v>
      </c>
      <c r="J38" s="17"/>
      <c r="K38" s="17"/>
      <c r="L38" s="17"/>
      <c r="M38" s="53">
        <f t="shared" si="8"/>
        <v>0</v>
      </c>
      <c r="N38" s="54">
        <f>IF(ISBLANK($B38),0,VLOOKUP($B38,Listen!$A$2:$C$45,2,FALSE))</f>
        <v>0</v>
      </c>
      <c r="O38" s="54">
        <f>IF(ISBLANK($B38),0,VLOOKUP($B38,Listen!$A$2:$C$45,3,FALSE))</f>
        <v>0</v>
      </c>
      <c r="P38" s="43">
        <f t="shared" si="13"/>
        <v>0</v>
      </c>
      <c r="Q38" s="43">
        <f t="shared" si="13"/>
        <v>0</v>
      </c>
      <c r="R38" s="43">
        <f t="shared" si="13"/>
        <v>0</v>
      </c>
      <c r="S38" s="43">
        <f t="shared" si="13"/>
        <v>0</v>
      </c>
      <c r="T38" s="43">
        <f t="shared" si="13"/>
        <v>0</v>
      </c>
      <c r="U38" s="43">
        <f t="shared" si="13"/>
        <v>0</v>
      </c>
      <c r="V38" s="43">
        <f t="shared" si="13"/>
        <v>0</v>
      </c>
      <c r="W38" s="45">
        <f t="shared" si="14"/>
        <v>0</v>
      </c>
      <c r="X38" s="45">
        <f>IF(C38=A_Stammdaten!$B$12,D_SAV!$M38-D_SAV!$Y38,HLOOKUP(A_Stammdaten!$B$12-1,$Z$5:$AF$304,ROW(C38)-4,FALSE)-$Y38)</f>
        <v>0</v>
      </c>
      <c r="Y38" s="45">
        <f>HLOOKUP(A_Stammdaten!$B$12,$Z$5:$AF$304,ROW(C38)-4,FALSE)</f>
        <v>0</v>
      </c>
      <c r="Z38" s="45">
        <f t="shared" si="1"/>
        <v>0</v>
      </c>
      <c r="AA38" s="45">
        <f t="shared" si="2"/>
        <v>0</v>
      </c>
      <c r="AB38" s="45">
        <f t="shared" si="3"/>
        <v>0</v>
      </c>
      <c r="AC38" s="45">
        <f t="shared" si="4"/>
        <v>0</v>
      </c>
      <c r="AD38" s="45">
        <f t="shared" si="5"/>
        <v>0</v>
      </c>
      <c r="AE38" s="45">
        <f t="shared" si="6"/>
        <v>0</v>
      </c>
      <c r="AF38" s="45">
        <f t="shared" si="7"/>
        <v>0</v>
      </c>
    </row>
    <row r="39" spans="1:32" x14ac:dyDescent="0.25">
      <c r="A39" s="17"/>
      <c r="B39" s="17"/>
      <c r="C39" s="34"/>
      <c r="D39" s="17"/>
      <c r="E39" s="17"/>
      <c r="F39" s="17"/>
      <c r="G39" s="17"/>
      <c r="H39" s="17"/>
      <c r="I39" s="53">
        <f>IF(C39&gt;A_Stammdaten!$B$12,0,SUM(D39,E39)-G39)</f>
        <v>0</v>
      </c>
      <c r="J39" s="17"/>
      <c r="K39" s="17"/>
      <c r="L39" s="17"/>
      <c r="M39" s="53">
        <f t="shared" si="8"/>
        <v>0</v>
      </c>
      <c r="N39" s="54">
        <f>IF(ISBLANK($B39),0,VLOOKUP($B39,Listen!$A$2:$C$45,2,FALSE))</f>
        <v>0</v>
      </c>
      <c r="O39" s="54">
        <f>IF(ISBLANK($B39),0,VLOOKUP($B39,Listen!$A$2:$C$45,3,FALSE))</f>
        <v>0</v>
      </c>
      <c r="P39" s="43">
        <f t="shared" si="13"/>
        <v>0</v>
      </c>
      <c r="Q39" s="43">
        <f t="shared" si="13"/>
        <v>0</v>
      </c>
      <c r="R39" s="43">
        <f t="shared" si="13"/>
        <v>0</v>
      </c>
      <c r="S39" s="43">
        <f t="shared" si="13"/>
        <v>0</v>
      </c>
      <c r="T39" s="43">
        <f t="shared" si="13"/>
        <v>0</v>
      </c>
      <c r="U39" s="43">
        <f t="shared" si="13"/>
        <v>0</v>
      </c>
      <c r="V39" s="43">
        <f t="shared" si="13"/>
        <v>0</v>
      </c>
      <c r="W39" s="45">
        <f t="shared" si="14"/>
        <v>0</v>
      </c>
      <c r="X39" s="45">
        <f>IF(C39=A_Stammdaten!$B$12,D_SAV!$M39-D_SAV!$Y39,HLOOKUP(A_Stammdaten!$B$12-1,$Z$5:$AF$304,ROW(C39)-4,FALSE)-$Y39)</f>
        <v>0</v>
      </c>
      <c r="Y39" s="45">
        <f>HLOOKUP(A_Stammdaten!$B$12,$Z$5:$AF$304,ROW(C39)-4,FALSE)</f>
        <v>0</v>
      </c>
      <c r="Z39" s="45">
        <f t="shared" si="1"/>
        <v>0</v>
      </c>
      <c r="AA39" s="45">
        <f t="shared" si="2"/>
        <v>0</v>
      </c>
      <c r="AB39" s="45">
        <f t="shared" si="3"/>
        <v>0</v>
      </c>
      <c r="AC39" s="45">
        <f t="shared" si="4"/>
        <v>0</v>
      </c>
      <c r="AD39" s="45">
        <f t="shared" si="5"/>
        <v>0</v>
      </c>
      <c r="AE39" s="45">
        <f t="shared" si="6"/>
        <v>0</v>
      </c>
      <c r="AF39" s="45">
        <f t="shared" si="7"/>
        <v>0</v>
      </c>
    </row>
    <row r="40" spans="1:32" x14ac:dyDescent="0.25">
      <c r="A40" s="17"/>
      <c r="B40" s="17"/>
      <c r="C40" s="34"/>
      <c r="D40" s="17"/>
      <c r="E40" s="17"/>
      <c r="F40" s="17"/>
      <c r="G40" s="17"/>
      <c r="H40" s="17"/>
      <c r="I40" s="53">
        <f>IF(C40&gt;A_Stammdaten!$B$12,0,SUM(D40,E40)-G40)</f>
        <v>0</v>
      </c>
      <c r="J40" s="17"/>
      <c r="K40" s="17"/>
      <c r="L40" s="17"/>
      <c r="M40" s="53">
        <f t="shared" si="8"/>
        <v>0</v>
      </c>
      <c r="N40" s="54">
        <f>IF(ISBLANK($B40),0,VLOOKUP($B40,Listen!$A$2:$C$45,2,FALSE))</f>
        <v>0</v>
      </c>
      <c r="O40" s="54">
        <f>IF(ISBLANK($B40),0,VLOOKUP($B40,Listen!$A$2:$C$45,3,FALSE))</f>
        <v>0</v>
      </c>
      <c r="P40" s="43">
        <f t="shared" si="13"/>
        <v>0</v>
      </c>
      <c r="Q40" s="43">
        <f t="shared" si="13"/>
        <v>0</v>
      </c>
      <c r="R40" s="43">
        <f t="shared" si="13"/>
        <v>0</v>
      </c>
      <c r="S40" s="43">
        <f t="shared" si="13"/>
        <v>0</v>
      </c>
      <c r="T40" s="43">
        <f t="shared" si="13"/>
        <v>0</v>
      </c>
      <c r="U40" s="43">
        <f t="shared" si="13"/>
        <v>0</v>
      </c>
      <c r="V40" s="43">
        <f t="shared" si="13"/>
        <v>0</v>
      </c>
      <c r="W40" s="45">
        <f t="shared" si="14"/>
        <v>0</v>
      </c>
      <c r="X40" s="45">
        <f>IF(C40=A_Stammdaten!$B$12,D_SAV!$M40-D_SAV!$Y40,HLOOKUP(A_Stammdaten!$B$12-1,$Z$5:$AF$304,ROW(C40)-4,FALSE)-$Y40)</f>
        <v>0</v>
      </c>
      <c r="Y40" s="45">
        <f>HLOOKUP(A_Stammdaten!$B$12,$Z$5:$AF$304,ROW(C40)-4,FALSE)</f>
        <v>0</v>
      </c>
      <c r="Z40" s="45">
        <f t="shared" si="1"/>
        <v>0</v>
      </c>
      <c r="AA40" s="45">
        <f t="shared" si="2"/>
        <v>0</v>
      </c>
      <c r="AB40" s="45">
        <f t="shared" si="3"/>
        <v>0</v>
      </c>
      <c r="AC40" s="45">
        <f t="shared" si="4"/>
        <v>0</v>
      </c>
      <c r="AD40" s="45">
        <f t="shared" si="5"/>
        <v>0</v>
      </c>
      <c r="AE40" s="45">
        <f t="shared" si="6"/>
        <v>0</v>
      </c>
      <c r="AF40" s="45">
        <f t="shared" si="7"/>
        <v>0</v>
      </c>
    </row>
    <row r="41" spans="1:32" x14ac:dyDescent="0.25">
      <c r="A41" s="17"/>
      <c r="B41" s="17"/>
      <c r="C41" s="34"/>
      <c r="D41" s="17"/>
      <c r="E41" s="17"/>
      <c r="F41" s="17"/>
      <c r="G41" s="17"/>
      <c r="H41" s="17"/>
      <c r="I41" s="53">
        <f>IF(C41&gt;A_Stammdaten!$B$12,0,SUM(D41,E41)-G41)</f>
        <v>0</v>
      </c>
      <c r="J41" s="17"/>
      <c r="K41" s="17"/>
      <c r="L41" s="17"/>
      <c r="M41" s="53">
        <f t="shared" si="8"/>
        <v>0</v>
      </c>
      <c r="N41" s="54">
        <f>IF(ISBLANK($B41),0,VLOOKUP($B41,Listen!$A$2:$C$45,2,FALSE))</f>
        <v>0</v>
      </c>
      <c r="O41" s="54">
        <f>IF(ISBLANK($B41),0,VLOOKUP($B41,Listen!$A$2:$C$45,3,FALSE))</f>
        <v>0</v>
      </c>
      <c r="P41" s="43">
        <f t="shared" si="13"/>
        <v>0</v>
      </c>
      <c r="Q41" s="43">
        <f t="shared" si="13"/>
        <v>0</v>
      </c>
      <c r="R41" s="43">
        <f t="shared" si="13"/>
        <v>0</v>
      </c>
      <c r="S41" s="43">
        <f t="shared" si="13"/>
        <v>0</v>
      </c>
      <c r="T41" s="43">
        <f t="shared" si="13"/>
        <v>0</v>
      </c>
      <c r="U41" s="43">
        <f t="shared" si="13"/>
        <v>0</v>
      </c>
      <c r="V41" s="43">
        <f t="shared" si="13"/>
        <v>0</v>
      </c>
      <c r="W41" s="45">
        <f t="shared" si="14"/>
        <v>0</v>
      </c>
      <c r="X41" s="45">
        <f>IF(C41=A_Stammdaten!$B$12,D_SAV!$M41-D_SAV!$Y41,HLOOKUP(A_Stammdaten!$B$12-1,$Z$5:$AF$304,ROW(C41)-4,FALSE)-$Y41)</f>
        <v>0</v>
      </c>
      <c r="Y41" s="45">
        <f>HLOOKUP(A_Stammdaten!$B$12,$Z$5:$AF$304,ROW(C41)-4,FALSE)</f>
        <v>0</v>
      </c>
      <c r="Z41" s="45">
        <f t="shared" si="1"/>
        <v>0</v>
      </c>
      <c r="AA41" s="45">
        <f t="shared" si="2"/>
        <v>0</v>
      </c>
      <c r="AB41" s="45">
        <f t="shared" si="3"/>
        <v>0</v>
      </c>
      <c r="AC41" s="45">
        <f t="shared" si="4"/>
        <v>0</v>
      </c>
      <c r="AD41" s="45">
        <f t="shared" si="5"/>
        <v>0</v>
      </c>
      <c r="AE41" s="45">
        <f t="shared" si="6"/>
        <v>0</v>
      </c>
      <c r="AF41" s="45">
        <f t="shared" si="7"/>
        <v>0</v>
      </c>
    </row>
    <row r="42" spans="1:32" x14ac:dyDescent="0.25">
      <c r="A42" s="17"/>
      <c r="B42" s="17"/>
      <c r="C42" s="34"/>
      <c r="D42" s="17"/>
      <c r="E42" s="17"/>
      <c r="F42" s="17"/>
      <c r="G42" s="17"/>
      <c r="H42" s="17"/>
      <c r="I42" s="53">
        <f>IF(C42&gt;A_Stammdaten!$B$12,0,SUM(D42,E42)-G42)</f>
        <v>0</v>
      </c>
      <c r="J42" s="17"/>
      <c r="K42" s="17"/>
      <c r="L42" s="17"/>
      <c r="M42" s="53">
        <f t="shared" si="8"/>
        <v>0</v>
      </c>
      <c r="N42" s="54">
        <f>IF(ISBLANK($B42),0,VLOOKUP($B42,Listen!$A$2:$C$45,2,FALSE))</f>
        <v>0</v>
      </c>
      <c r="O42" s="54">
        <f>IF(ISBLANK($B42),0,VLOOKUP($B42,Listen!$A$2:$C$45,3,FALSE))</f>
        <v>0</v>
      </c>
      <c r="P42" s="43">
        <f t="shared" si="13"/>
        <v>0</v>
      </c>
      <c r="Q42" s="43">
        <f t="shared" si="13"/>
        <v>0</v>
      </c>
      <c r="R42" s="43">
        <f t="shared" si="13"/>
        <v>0</v>
      </c>
      <c r="S42" s="43">
        <f t="shared" si="13"/>
        <v>0</v>
      </c>
      <c r="T42" s="43">
        <f t="shared" si="13"/>
        <v>0</v>
      </c>
      <c r="U42" s="43">
        <f t="shared" si="13"/>
        <v>0</v>
      </c>
      <c r="V42" s="43">
        <f t="shared" si="13"/>
        <v>0</v>
      </c>
      <c r="W42" s="45">
        <f t="shared" si="14"/>
        <v>0</v>
      </c>
      <c r="X42" s="45">
        <f>IF(C42=A_Stammdaten!$B$12,D_SAV!$M42-D_SAV!$Y42,HLOOKUP(A_Stammdaten!$B$12-1,$Z$5:$AF$304,ROW(C42)-4,FALSE)-$Y42)</f>
        <v>0</v>
      </c>
      <c r="Y42" s="45">
        <f>HLOOKUP(A_Stammdaten!$B$12,$Z$5:$AF$304,ROW(C42)-4,FALSE)</f>
        <v>0</v>
      </c>
      <c r="Z42" s="45">
        <f t="shared" si="1"/>
        <v>0</v>
      </c>
      <c r="AA42" s="45">
        <f t="shared" si="2"/>
        <v>0</v>
      </c>
      <c r="AB42" s="45">
        <f t="shared" si="3"/>
        <v>0</v>
      </c>
      <c r="AC42" s="45">
        <f t="shared" si="4"/>
        <v>0</v>
      </c>
      <c r="AD42" s="45">
        <f t="shared" si="5"/>
        <v>0</v>
      </c>
      <c r="AE42" s="45">
        <f t="shared" si="6"/>
        <v>0</v>
      </c>
      <c r="AF42" s="45">
        <f t="shared" si="7"/>
        <v>0</v>
      </c>
    </row>
    <row r="43" spans="1:32" x14ac:dyDescent="0.25">
      <c r="A43" s="17"/>
      <c r="B43" s="17"/>
      <c r="C43" s="34"/>
      <c r="D43" s="17"/>
      <c r="E43" s="17"/>
      <c r="F43" s="17"/>
      <c r="G43" s="17"/>
      <c r="H43" s="17"/>
      <c r="I43" s="53">
        <f>IF(C43&gt;A_Stammdaten!$B$12,0,SUM(D43,E43)-G43)</f>
        <v>0</v>
      </c>
      <c r="J43" s="17"/>
      <c r="K43" s="17"/>
      <c r="L43" s="17"/>
      <c r="M43" s="53">
        <f t="shared" si="8"/>
        <v>0</v>
      </c>
      <c r="N43" s="54">
        <f>IF(ISBLANK($B43),0,VLOOKUP($B43,Listen!$A$2:$C$45,2,FALSE))</f>
        <v>0</v>
      </c>
      <c r="O43" s="54">
        <f>IF(ISBLANK($B43),0,VLOOKUP($B43,Listen!$A$2:$C$45,3,FALSE))</f>
        <v>0</v>
      </c>
      <c r="P43" s="43">
        <f t="shared" si="13"/>
        <v>0</v>
      </c>
      <c r="Q43" s="43">
        <f t="shared" si="13"/>
        <v>0</v>
      </c>
      <c r="R43" s="43">
        <f t="shared" si="13"/>
        <v>0</v>
      </c>
      <c r="S43" s="43">
        <f t="shared" si="13"/>
        <v>0</v>
      </c>
      <c r="T43" s="43">
        <f t="shared" si="13"/>
        <v>0</v>
      </c>
      <c r="U43" s="43">
        <f t="shared" si="13"/>
        <v>0</v>
      </c>
      <c r="V43" s="43">
        <f t="shared" si="13"/>
        <v>0</v>
      </c>
      <c r="W43" s="45">
        <f t="shared" si="14"/>
        <v>0</v>
      </c>
      <c r="X43" s="45">
        <f>IF(C43=A_Stammdaten!$B$12,D_SAV!$M43-D_SAV!$Y43,HLOOKUP(A_Stammdaten!$B$12-1,$Z$5:$AF$304,ROW(C43)-4,FALSE)-$Y43)</f>
        <v>0</v>
      </c>
      <c r="Y43" s="45">
        <f>HLOOKUP(A_Stammdaten!$B$12,$Z$5:$AF$304,ROW(C43)-4,FALSE)</f>
        <v>0</v>
      </c>
      <c r="Z43" s="45">
        <f t="shared" si="1"/>
        <v>0</v>
      </c>
      <c r="AA43" s="45">
        <f t="shared" si="2"/>
        <v>0</v>
      </c>
      <c r="AB43" s="45">
        <f t="shared" si="3"/>
        <v>0</v>
      </c>
      <c r="AC43" s="45">
        <f t="shared" si="4"/>
        <v>0</v>
      </c>
      <c r="AD43" s="45">
        <f t="shared" si="5"/>
        <v>0</v>
      </c>
      <c r="AE43" s="45">
        <f t="shared" si="6"/>
        <v>0</v>
      </c>
      <c r="AF43" s="45">
        <f t="shared" si="7"/>
        <v>0</v>
      </c>
    </row>
    <row r="44" spans="1:32" x14ac:dyDescent="0.25">
      <c r="A44" s="17"/>
      <c r="B44" s="17"/>
      <c r="C44" s="34"/>
      <c r="D44" s="17"/>
      <c r="E44" s="17"/>
      <c r="F44" s="17"/>
      <c r="G44" s="17"/>
      <c r="H44" s="17"/>
      <c r="I44" s="53">
        <f>IF(C44&gt;A_Stammdaten!$B$12,0,SUM(D44,E44)-G44)</f>
        <v>0</v>
      </c>
      <c r="J44" s="17"/>
      <c r="K44" s="17"/>
      <c r="L44" s="17"/>
      <c r="M44" s="53">
        <f t="shared" si="8"/>
        <v>0</v>
      </c>
      <c r="N44" s="54">
        <f>IF(ISBLANK($B44),0,VLOOKUP($B44,Listen!$A$2:$C$45,2,FALSE))</f>
        <v>0</v>
      </c>
      <c r="O44" s="54">
        <f>IF(ISBLANK($B44),0,VLOOKUP($B44,Listen!$A$2:$C$45,3,FALSE))</f>
        <v>0</v>
      </c>
      <c r="P44" s="43">
        <f t="shared" si="13"/>
        <v>0</v>
      </c>
      <c r="Q44" s="43">
        <f t="shared" si="13"/>
        <v>0</v>
      </c>
      <c r="R44" s="43">
        <f t="shared" si="13"/>
        <v>0</v>
      </c>
      <c r="S44" s="43">
        <f t="shared" si="13"/>
        <v>0</v>
      </c>
      <c r="T44" s="43">
        <f t="shared" si="13"/>
        <v>0</v>
      </c>
      <c r="U44" s="43">
        <f t="shared" si="13"/>
        <v>0</v>
      </c>
      <c r="V44" s="43">
        <f t="shared" si="13"/>
        <v>0</v>
      </c>
      <c r="W44" s="45">
        <f t="shared" si="14"/>
        <v>0</v>
      </c>
      <c r="X44" s="45">
        <f>IF(C44=A_Stammdaten!$B$12,D_SAV!$M44-D_SAV!$Y44,HLOOKUP(A_Stammdaten!$B$12-1,$Z$5:$AF$304,ROW(C44)-4,FALSE)-$Y44)</f>
        <v>0</v>
      </c>
      <c r="Y44" s="45">
        <f>HLOOKUP(A_Stammdaten!$B$12,$Z$5:$AF$304,ROW(C44)-4,FALSE)</f>
        <v>0</v>
      </c>
      <c r="Z44" s="45">
        <f t="shared" si="1"/>
        <v>0</v>
      </c>
      <c r="AA44" s="45">
        <f t="shared" si="2"/>
        <v>0</v>
      </c>
      <c r="AB44" s="45">
        <f t="shared" si="3"/>
        <v>0</v>
      </c>
      <c r="AC44" s="45">
        <f t="shared" si="4"/>
        <v>0</v>
      </c>
      <c r="AD44" s="45">
        <f t="shared" si="5"/>
        <v>0</v>
      </c>
      <c r="AE44" s="45">
        <f t="shared" si="6"/>
        <v>0</v>
      </c>
      <c r="AF44" s="45">
        <f t="shared" si="7"/>
        <v>0</v>
      </c>
    </row>
    <row r="45" spans="1:32" x14ac:dyDescent="0.25">
      <c r="A45" s="17"/>
      <c r="B45" s="17"/>
      <c r="C45" s="34"/>
      <c r="D45" s="17"/>
      <c r="E45" s="17"/>
      <c r="F45" s="17"/>
      <c r="G45" s="17"/>
      <c r="H45" s="17"/>
      <c r="I45" s="53">
        <f>IF(C45&gt;A_Stammdaten!$B$12,0,SUM(D45,E45)-G45)</f>
        <v>0</v>
      </c>
      <c r="J45" s="17"/>
      <c r="K45" s="17"/>
      <c r="L45" s="17"/>
      <c r="M45" s="53">
        <f t="shared" si="8"/>
        <v>0</v>
      </c>
      <c r="N45" s="54">
        <f>IF(ISBLANK($B45),0,VLOOKUP($B45,Listen!$A$2:$C$45,2,FALSE))</f>
        <v>0</v>
      </c>
      <c r="O45" s="54">
        <f>IF(ISBLANK($B45),0,VLOOKUP($B45,Listen!$A$2:$C$45,3,FALSE))</f>
        <v>0</v>
      </c>
      <c r="P45" s="43">
        <f t="shared" si="13"/>
        <v>0</v>
      </c>
      <c r="Q45" s="43">
        <f t="shared" si="13"/>
        <v>0</v>
      </c>
      <c r="R45" s="43">
        <f t="shared" si="13"/>
        <v>0</v>
      </c>
      <c r="S45" s="43">
        <f t="shared" si="13"/>
        <v>0</v>
      </c>
      <c r="T45" s="43">
        <f t="shared" si="13"/>
        <v>0</v>
      </c>
      <c r="U45" s="43">
        <f t="shared" si="13"/>
        <v>0</v>
      </c>
      <c r="V45" s="43">
        <f t="shared" si="13"/>
        <v>0</v>
      </c>
      <c r="W45" s="45">
        <f t="shared" si="14"/>
        <v>0</v>
      </c>
      <c r="X45" s="45">
        <f>IF(C45=A_Stammdaten!$B$12,D_SAV!$M45-D_SAV!$Y45,HLOOKUP(A_Stammdaten!$B$12-1,$Z$5:$AF$304,ROW(C45)-4,FALSE)-$Y45)</f>
        <v>0</v>
      </c>
      <c r="Y45" s="45">
        <f>HLOOKUP(A_Stammdaten!$B$12,$Z$5:$AF$304,ROW(C45)-4,FALSE)</f>
        <v>0</v>
      </c>
      <c r="Z45" s="45">
        <f t="shared" si="1"/>
        <v>0</v>
      </c>
      <c r="AA45" s="45">
        <f t="shared" si="2"/>
        <v>0</v>
      </c>
      <c r="AB45" s="45">
        <f t="shared" si="3"/>
        <v>0</v>
      </c>
      <c r="AC45" s="45">
        <f t="shared" si="4"/>
        <v>0</v>
      </c>
      <c r="AD45" s="45">
        <f t="shared" si="5"/>
        <v>0</v>
      </c>
      <c r="AE45" s="45">
        <f t="shared" si="6"/>
        <v>0</v>
      </c>
      <c r="AF45" s="45">
        <f t="shared" si="7"/>
        <v>0</v>
      </c>
    </row>
    <row r="46" spans="1:32" x14ac:dyDescent="0.25">
      <c r="A46" s="17"/>
      <c r="B46" s="17"/>
      <c r="C46" s="34"/>
      <c r="D46" s="17"/>
      <c r="E46" s="17"/>
      <c r="F46" s="17"/>
      <c r="G46" s="17"/>
      <c r="H46" s="17"/>
      <c r="I46" s="53">
        <f>IF(C46&gt;A_Stammdaten!$B$12,0,SUM(D46,E46)-G46)</f>
        <v>0</v>
      </c>
      <c r="J46" s="17"/>
      <c r="K46" s="17"/>
      <c r="L46" s="17"/>
      <c r="M46" s="53">
        <f t="shared" si="8"/>
        <v>0</v>
      </c>
      <c r="N46" s="54">
        <f>IF(ISBLANK($B46),0,VLOOKUP($B46,Listen!$A$2:$C$45,2,FALSE))</f>
        <v>0</v>
      </c>
      <c r="O46" s="54">
        <f>IF(ISBLANK($B46),0,VLOOKUP($B46,Listen!$A$2:$C$45,3,FALSE))</f>
        <v>0</v>
      </c>
      <c r="P46" s="43">
        <f t="shared" si="13"/>
        <v>0</v>
      </c>
      <c r="Q46" s="43">
        <f t="shared" si="13"/>
        <v>0</v>
      </c>
      <c r="R46" s="43">
        <f t="shared" si="13"/>
        <v>0</v>
      </c>
      <c r="S46" s="43">
        <f t="shared" si="13"/>
        <v>0</v>
      </c>
      <c r="T46" s="43">
        <f t="shared" si="13"/>
        <v>0</v>
      </c>
      <c r="U46" s="43">
        <f t="shared" si="13"/>
        <v>0</v>
      </c>
      <c r="V46" s="43">
        <f t="shared" si="13"/>
        <v>0</v>
      </c>
      <c r="W46" s="45">
        <f t="shared" si="14"/>
        <v>0</v>
      </c>
      <c r="X46" s="45">
        <f>IF(C46=A_Stammdaten!$B$12,D_SAV!$M46-D_SAV!$Y46,HLOOKUP(A_Stammdaten!$B$12-1,$Z$5:$AF$304,ROW(C46)-4,FALSE)-$Y46)</f>
        <v>0</v>
      </c>
      <c r="Y46" s="45">
        <f>HLOOKUP(A_Stammdaten!$B$12,$Z$5:$AF$304,ROW(C46)-4,FALSE)</f>
        <v>0</v>
      </c>
      <c r="Z46" s="45">
        <f t="shared" si="1"/>
        <v>0</v>
      </c>
      <c r="AA46" s="45">
        <f t="shared" si="2"/>
        <v>0</v>
      </c>
      <c r="AB46" s="45">
        <f t="shared" si="3"/>
        <v>0</v>
      </c>
      <c r="AC46" s="45">
        <f t="shared" si="4"/>
        <v>0</v>
      </c>
      <c r="AD46" s="45">
        <f t="shared" si="5"/>
        <v>0</v>
      </c>
      <c r="AE46" s="45">
        <f t="shared" si="6"/>
        <v>0</v>
      </c>
      <c r="AF46" s="45">
        <f t="shared" si="7"/>
        <v>0</v>
      </c>
    </row>
    <row r="47" spans="1:32" x14ac:dyDescent="0.25">
      <c r="A47" s="17"/>
      <c r="B47" s="17"/>
      <c r="C47" s="34"/>
      <c r="D47" s="17"/>
      <c r="E47" s="17"/>
      <c r="F47" s="17"/>
      <c r="G47" s="17"/>
      <c r="H47" s="17"/>
      <c r="I47" s="53">
        <f>IF(C47&gt;A_Stammdaten!$B$12,0,SUM(D47,E47)-G47)</f>
        <v>0</v>
      </c>
      <c r="J47" s="17"/>
      <c r="K47" s="17"/>
      <c r="L47" s="17"/>
      <c r="M47" s="53">
        <f t="shared" si="8"/>
        <v>0</v>
      </c>
      <c r="N47" s="54">
        <f>IF(ISBLANK($B47),0,VLOOKUP($B47,Listen!$A$2:$C$45,2,FALSE))</f>
        <v>0</v>
      </c>
      <c r="O47" s="54">
        <f>IF(ISBLANK($B47),0,VLOOKUP($B47,Listen!$A$2:$C$45,3,FALSE))</f>
        <v>0</v>
      </c>
      <c r="P47" s="43">
        <f t="shared" si="13"/>
        <v>0</v>
      </c>
      <c r="Q47" s="43">
        <f t="shared" si="13"/>
        <v>0</v>
      </c>
      <c r="R47" s="43">
        <f t="shared" si="13"/>
        <v>0</v>
      </c>
      <c r="S47" s="43">
        <f t="shared" si="13"/>
        <v>0</v>
      </c>
      <c r="T47" s="43">
        <f t="shared" si="13"/>
        <v>0</v>
      </c>
      <c r="U47" s="43">
        <f t="shared" si="13"/>
        <v>0</v>
      </c>
      <c r="V47" s="43">
        <f t="shared" si="13"/>
        <v>0</v>
      </c>
      <c r="W47" s="45">
        <f t="shared" si="14"/>
        <v>0</v>
      </c>
      <c r="X47" s="45">
        <f>IF(C47=A_Stammdaten!$B$12,D_SAV!$M47-D_SAV!$Y47,HLOOKUP(A_Stammdaten!$B$12-1,$Z$5:$AF$304,ROW(C47)-4,FALSE)-$Y47)</f>
        <v>0</v>
      </c>
      <c r="Y47" s="45">
        <f>HLOOKUP(A_Stammdaten!$B$12,$Z$5:$AF$304,ROW(C47)-4,FALSE)</f>
        <v>0</v>
      </c>
      <c r="Z47" s="45">
        <f t="shared" si="1"/>
        <v>0</v>
      </c>
      <c r="AA47" s="45">
        <f t="shared" si="2"/>
        <v>0</v>
      </c>
      <c r="AB47" s="45">
        <f t="shared" si="3"/>
        <v>0</v>
      </c>
      <c r="AC47" s="45">
        <f t="shared" si="4"/>
        <v>0</v>
      </c>
      <c r="AD47" s="45">
        <f t="shared" si="5"/>
        <v>0</v>
      </c>
      <c r="AE47" s="45">
        <f t="shared" si="6"/>
        <v>0</v>
      </c>
      <c r="AF47" s="45">
        <f t="shared" si="7"/>
        <v>0</v>
      </c>
    </row>
    <row r="48" spans="1:32" x14ac:dyDescent="0.25">
      <c r="A48" s="17"/>
      <c r="B48" s="17"/>
      <c r="C48" s="34"/>
      <c r="D48" s="17"/>
      <c r="E48" s="17"/>
      <c r="F48" s="17"/>
      <c r="G48" s="17"/>
      <c r="H48" s="17"/>
      <c r="I48" s="53">
        <f>IF(C48&gt;A_Stammdaten!$B$12,0,SUM(D48,E48)-G48)</f>
        <v>0</v>
      </c>
      <c r="J48" s="17"/>
      <c r="K48" s="17"/>
      <c r="L48" s="17"/>
      <c r="M48" s="53">
        <f t="shared" si="8"/>
        <v>0</v>
      </c>
      <c r="N48" s="54">
        <f>IF(ISBLANK($B48),0,VLOOKUP($B48,Listen!$A$2:$C$45,2,FALSE))</f>
        <v>0</v>
      </c>
      <c r="O48" s="54">
        <f>IF(ISBLANK($B48),0,VLOOKUP($B48,Listen!$A$2:$C$45,3,FALSE))</f>
        <v>0</v>
      </c>
      <c r="P48" s="43">
        <f t="shared" si="13"/>
        <v>0</v>
      </c>
      <c r="Q48" s="43">
        <f t="shared" si="13"/>
        <v>0</v>
      </c>
      <c r="R48" s="43">
        <f t="shared" si="13"/>
        <v>0</v>
      </c>
      <c r="S48" s="43">
        <f t="shared" si="13"/>
        <v>0</v>
      </c>
      <c r="T48" s="43">
        <f t="shared" si="13"/>
        <v>0</v>
      </c>
      <c r="U48" s="43">
        <f t="shared" si="13"/>
        <v>0</v>
      </c>
      <c r="V48" s="43">
        <f t="shared" si="13"/>
        <v>0</v>
      </c>
      <c r="W48" s="45">
        <f t="shared" si="14"/>
        <v>0</v>
      </c>
      <c r="X48" s="45">
        <f>IF(C48=A_Stammdaten!$B$12,D_SAV!$M48-D_SAV!$Y48,HLOOKUP(A_Stammdaten!$B$12-1,$Z$5:$AF$304,ROW(C48)-4,FALSE)-$Y48)</f>
        <v>0</v>
      </c>
      <c r="Y48" s="45">
        <f>HLOOKUP(A_Stammdaten!$B$12,$Z$5:$AF$304,ROW(C48)-4,FALSE)</f>
        <v>0</v>
      </c>
      <c r="Z48" s="45">
        <f t="shared" si="1"/>
        <v>0</v>
      </c>
      <c r="AA48" s="45">
        <f t="shared" si="2"/>
        <v>0</v>
      </c>
      <c r="AB48" s="45">
        <f t="shared" si="3"/>
        <v>0</v>
      </c>
      <c r="AC48" s="45">
        <f t="shared" si="4"/>
        <v>0</v>
      </c>
      <c r="AD48" s="45">
        <f t="shared" si="5"/>
        <v>0</v>
      </c>
      <c r="AE48" s="45">
        <f t="shared" si="6"/>
        <v>0</v>
      </c>
      <c r="AF48" s="45">
        <f t="shared" si="7"/>
        <v>0</v>
      </c>
    </row>
    <row r="49" spans="1:32" x14ac:dyDescent="0.25">
      <c r="A49" s="17"/>
      <c r="B49" s="17"/>
      <c r="C49" s="34"/>
      <c r="D49" s="17"/>
      <c r="E49" s="17"/>
      <c r="F49" s="17"/>
      <c r="G49" s="17"/>
      <c r="H49" s="17"/>
      <c r="I49" s="53">
        <f>IF(C49&gt;A_Stammdaten!$B$12,0,SUM(D49,E49)-G49)</f>
        <v>0</v>
      </c>
      <c r="J49" s="17"/>
      <c r="K49" s="17"/>
      <c r="L49" s="17"/>
      <c r="M49" s="53">
        <f t="shared" si="8"/>
        <v>0</v>
      </c>
      <c r="N49" s="54">
        <f>IF(ISBLANK($B49),0,VLOOKUP($B49,Listen!$A$2:$C$45,2,FALSE))</f>
        <v>0</v>
      </c>
      <c r="O49" s="54">
        <f>IF(ISBLANK($B49),0,VLOOKUP($B49,Listen!$A$2:$C$45,3,FALSE))</f>
        <v>0</v>
      </c>
      <c r="P49" s="43">
        <f t="shared" si="13"/>
        <v>0</v>
      </c>
      <c r="Q49" s="43">
        <f t="shared" si="13"/>
        <v>0</v>
      </c>
      <c r="R49" s="43">
        <f t="shared" si="13"/>
        <v>0</v>
      </c>
      <c r="S49" s="43">
        <f t="shared" si="13"/>
        <v>0</v>
      </c>
      <c r="T49" s="43">
        <f t="shared" si="13"/>
        <v>0</v>
      </c>
      <c r="U49" s="43">
        <f t="shared" si="13"/>
        <v>0</v>
      </c>
      <c r="V49" s="43">
        <f t="shared" si="13"/>
        <v>0</v>
      </c>
      <c r="W49" s="45">
        <f t="shared" si="14"/>
        <v>0</v>
      </c>
      <c r="X49" s="45">
        <f>IF(C49=A_Stammdaten!$B$12,D_SAV!$M49-D_SAV!$Y49,HLOOKUP(A_Stammdaten!$B$12-1,$Z$5:$AF$304,ROW(C49)-4,FALSE)-$Y49)</f>
        <v>0</v>
      </c>
      <c r="Y49" s="45">
        <f>HLOOKUP(A_Stammdaten!$B$12,$Z$5:$AF$304,ROW(C49)-4,FALSE)</f>
        <v>0</v>
      </c>
      <c r="Z49" s="45">
        <f t="shared" si="1"/>
        <v>0</v>
      </c>
      <c r="AA49" s="45">
        <f t="shared" si="2"/>
        <v>0</v>
      </c>
      <c r="AB49" s="45">
        <f t="shared" si="3"/>
        <v>0</v>
      </c>
      <c r="AC49" s="45">
        <f t="shared" si="4"/>
        <v>0</v>
      </c>
      <c r="AD49" s="45">
        <f t="shared" si="5"/>
        <v>0</v>
      </c>
      <c r="AE49" s="45">
        <f t="shared" si="6"/>
        <v>0</v>
      </c>
      <c r="AF49" s="45">
        <f t="shared" si="7"/>
        <v>0</v>
      </c>
    </row>
    <row r="50" spans="1:32" x14ac:dyDescent="0.25">
      <c r="A50" s="17"/>
      <c r="B50" s="17"/>
      <c r="C50" s="34"/>
      <c r="D50" s="17"/>
      <c r="E50" s="17"/>
      <c r="F50" s="17"/>
      <c r="G50" s="17"/>
      <c r="H50" s="17"/>
      <c r="I50" s="53">
        <f>IF(C50&gt;A_Stammdaten!$B$12,0,SUM(D50,E50)-G50)</f>
        <v>0</v>
      </c>
      <c r="J50" s="17"/>
      <c r="K50" s="17"/>
      <c r="L50" s="17"/>
      <c r="M50" s="53">
        <f t="shared" si="8"/>
        <v>0</v>
      </c>
      <c r="N50" s="54">
        <f>IF(ISBLANK($B50),0,VLOOKUP($B50,Listen!$A$2:$C$45,2,FALSE))</f>
        <v>0</v>
      </c>
      <c r="O50" s="54">
        <f>IF(ISBLANK($B50),0,VLOOKUP($B50,Listen!$A$2:$C$45,3,FALSE))</f>
        <v>0</v>
      </c>
      <c r="P50" s="43">
        <f t="shared" si="13"/>
        <v>0</v>
      </c>
      <c r="Q50" s="43">
        <f t="shared" si="13"/>
        <v>0</v>
      </c>
      <c r="R50" s="43">
        <f t="shared" si="13"/>
        <v>0</v>
      </c>
      <c r="S50" s="43">
        <f t="shared" si="13"/>
        <v>0</v>
      </c>
      <c r="T50" s="43">
        <f t="shared" si="13"/>
        <v>0</v>
      </c>
      <c r="U50" s="43">
        <f t="shared" si="13"/>
        <v>0</v>
      </c>
      <c r="V50" s="43">
        <f t="shared" si="13"/>
        <v>0</v>
      </c>
      <c r="W50" s="45">
        <f t="shared" si="14"/>
        <v>0</v>
      </c>
      <c r="X50" s="45">
        <f>IF(C50=A_Stammdaten!$B$12,D_SAV!$M50-D_SAV!$Y50,HLOOKUP(A_Stammdaten!$B$12-1,$Z$5:$AF$304,ROW(C50)-4,FALSE)-$Y50)</f>
        <v>0</v>
      </c>
      <c r="Y50" s="45">
        <f>HLOOKUP(A_Stammdaten!$B$12,$Z$5:$AF$304,ROW(C50)-4,FALSE)</f>
        <v>0</v>
      </c>
      <c r="Z50" s="45">
        <f t="shared" si="1"/>
        <v>0</v>
      </c>
      <c r="AA50" s="45">
        <f t="shared" si="2"/>
        <v>0</v>
      </c>
      <c r="AB50" s="45">
        <f t="shared" si="3"/>
        <v>0</v>
      </c>
      <c r="AC50" s="45">
        <f t="shared" si="4"/>
        <v>0</v>
      </c>
      <c r="AD50" s="45">
        <f t="shared" si="5"/>
        <v>0</v>
      </c>
      <c r="AE50" s="45">
        <f t="shared" si="6"/>
        <v>0</v>
      </c>
      <c r="AF50" s="45">
        <f t="shared" si="7"/>
        <v>0</v>
      </c>
    </row>
    <row r="51" spans="1:32" x14ac:dyDescent="0.25">
      <c r="A51" s="17"/>
      <c r="B51" s="17"/>
      <c r="C51" s="34"/>
      <c r="D51" s="17"/>
      <c r="E51" s="17"/>
      <c r="F51" s="17"/>
      <c r="G51" s="17"/>
      <c r="H51" s="17"/>
      <c r="I51" s="53">
        <f>IF(C51&gt;A_Stammdaten!$B$12,0,SUM(D51,E51)-G51)</f>
        <v>0</v>
      </c>
      <c r="J51" s="17"/>
      <c r="K51" s="17"/>
      <c r="L51" s="17"/>
      <c r="M51" s="53">
        <f t="shared" si="8"/>
        <v>0</v>
      </c>
      <c r="N51" s="54">
        <f>IF(ISBLANK($B51),0,VLOOKUP($B51,Listen!$A$2:$C$45,2,FALSE))</f>
        <v>0</v>
      </c>
      <c r="O51" s="54">
        <f>IF(ISBLANK($B51),0,VLOOKUP($B51,Listen!$A$2:$C$45,3,FALSE))</f>
        <v>0</v>
      </c>
      <c r="P51" s="43">
        <f t="shared" si="13"/>
        <v>0</v>
      </c>
      <c r="Q51" s="43">
        <f t="shared" si="13"/>
        <v>0</v>
      </c>
      <c r="R51" s="43">
        <f t="shared" si="13"/>
        <v>0</v>
      </c>
      <c r="S51" s="43">
        <f t="shared" si="13"/>
        <v>0</v>
      </c>
      <c r="T51" s="43">
        <f t="shared" si="13"/>
        <v>0</v>
      </c>
      <c r="U51" s="43">
        <f t="shared" si="13"/>
        <v>0</v>
      </c>
      <c r="V51" s="43">
        <f t="shared" si="13"/>
        <v>0</v>
      </c>
      <c r="W51" s="45">
        <f t="shared" si="14"/>
        <v>0</v>
      </c>
      <c r="X51" s="45">
        <f>IF(C51=A_Stammdaten!$B$12,D_SAV!$M51-D_SAV!$Y51,HLOOKUP(A_Stammdaten!$B$12-1,$Z$5:$AF$304,ROW(C51)-4,FALSE)-$Y51)</f>
        <v>0</v>
      </c>
      <c r="Y51" s="45">
        <f>HLOOKUP(A_Stammdaten!$B$12,$Z$5:$AF$304,ROW(C51)-4,FALSE)</f>
        <v>0</v>
      </c>
      <c r="Z51" s="45">
        <f t="shared" si="1"/>
        <v>0</v>
      </c>
      <c r="AA51" s="45">
        <f t="shared" si="2"/>
        <v>0</v>
      </c>
      <c r="AB51" s="45">
        <f t="shared" si="3"/>
        <v>0</v>
      </c>
      <c r="AC51" s="45">
        <f t="shared" si="4"/>
        <v>0</v>
      </c>
      <c r="AD51" s="45">
        <f t="shared" si="5"/>
        <v>0</v>
      </c>
      <c r="AE51" s="45">
        <f t="shared" si="6"/>
        <v>0</v>
      </c>
      <c r="AF51" s="45">
        <f t="shared" si="7"/>
        <v>0</v>
      </c>
    </row>
    <row r="52" spans="1:32" x14ac:dyDescent="0.25">
      <c r="A52" s="17"/>
      <c r="B52" s="17"/>
      <c r="C52" s="34"/>
      <c r="D52" s="17"/>
      <c r="E52" s="17"/>
      <c r="F52" s="17"/>
      <c r="G52" s="17"/>
      <c r="H52" s="17"/>
      <c r="I52" s="53">
        <f>IF(C52&gt;A_Stammdaten!$B$12,0,SUM(D52,E52)-G52)</f>
        <v>0</v>
      </c>
      <c r="J52" s="17"/>
      <c r="K52" s="17"/>
      <c r="L52" s="17"/>
      <c r="M52" s="53">
        <f t="shared" si="8"/>
        <v>0</v>
      </c>
      <c r="N52" s="54">
        <f>IF(ISBLANK($B52),0,VLOOKUP($B52,Listen!$A$2:$C$45,2,FALSE))</f>
        <v>0</v>
      </c>
      <c r="O52" s="54">
        <f>IF(ISBLANK($B52),0,VLOOKUP($B52,Listen!$A$2:$C$45,3,FALSE))</f>
        <v>0</v>
      </c>
      <c r="P52" s="43">
        <f t="shared" si="13"/>
        <v>0</v>
      </c>
      <c r="Q52" s="43">
        <f t="shared" si="13"/>
        <v>0</v>
      </c>
      <c r="R52" s="43">
        <f t="shared" si="13"/>
        <v>0</v>
      </c>
      <c r="S52" s="43">
        <f t="shared" si="13"/>
        <v>0</v>
      </c>
      <c r="T52" s="43">
        <f t="shared" si="13"/>
        <v>0</v>
      </c>
      <c r="U52" s="43">
        <f t="shared" si="13"/>
        <v>0</v>
      </c>
      <c r="V52" s="43">
        <f t="shared" si="13"/>
        <v>0</v>
      </c>
      <c r="W52" s="45">
        <f t="shared" si="14"/>
        <v>0</v>
      </c>
      <c r="X52" s="45">
        <f>IF(C52=A_Stammdaten!$B$12,D_SAV!$M52-D_SAV!$Y52,HLOOKUP(A_Stammdaten!$B$12-1,$Z$5:$AF$304,ROW(C52)-4,FALSE)-$Y52)</f>
        <v>0</v>
      </c>
      <c r="Y52" s="45">
        <f>HLOOKUP(A_Stammdaten!$B$12,$Z$5:$AF$304,ROW(C52)-4,FALSE)</f>
        <v>0</v>
      </c>
      <c r="Z52" s="45">
        <f t="shared" si="1"/>
        <v>0</v>
      </c>
      <c r="AA52" s="45">
        <f t="shared" si="2"/>
        <v>0</v>
      </c>
      <c r="AB52" s="45">
        <f t="shared" si="3"/>
        <v>0</v>
      </c>
      <c r="AC52" s="45">
        <f t="shared" si="4"/>
        <v>0</v>
      </c>
      <c r="AD52" s="45">
        <f t="shared" si="5"/>
        <v>0</v>
      </c>
      <c r="AE52" s="45">
        <f t="shared" si="6"/>
        <v>0</v>
      </c>
      <c r="AF52" s="45">
        <f t="shared" si="7"/>
        <v>0</v>
      </c>
    </row>
    <row r="53" spans="1:32" x14ac:dyDescent="0.25">
      <c r="A53" s="17"/>
      <c r="B53" s="17"/>
      <c r="C53" s="34"/>
      <c r="D53" s="17"/>
      <c r="E53" s="17"/>
      <c r="F53" s="17"/>
      <c r="G53" s="17"/>
      <c r="H53" s="17"/>
      <c r="I53" s="53">
        <f>IF(C53&gt;A_Stammdaten!$B$12,0,SUM(D53,E53)-G53)</f>
        <v>0</v>
      </c>
      <c r="J53" s="17"/>
      <c r="K53" s="17"/>
      <c r="L53" s="17"/>
      <c r="M53" s="53">
        <f t="shared" si="8"/>
        <v>0</v>
      </c>
      <c r="N53" s="54">
        <f>IF(ISBLANK($B53),0,VLOOKUP($B53,Listen!$A$2:$C$45,2,FALSE))</f>
        <v>0</v>
      </c>
      <c r="O53" s="54">
        <f>IF(ISBLANK($B53),0,VLOOKUP($B53,Listen!$A$2:$C$45,3,FALSE))</f>
        <v>0</v>
      </c>
      <c r="P53" s="43">
        <f t="shared" si="13"/>
        <v>0</v>
      </c>
      <c r="Q53" s="43">
        <f t="shared" si="13"/>
        <v>0</v>
      </c>
      <c r="R53" s="43">
        <f t="shared" si="13"/>
        <v>0</v>
      </c>
      <c r="S53" s="43">
        <f t="shared" si="13"/>
        <v>0</v>
      </c>
      <c r="T53" s="43">
        <f t="shared" si="13"/>
        <v>0</v>
      </c>
      <c r="U53" s="43">
        <f t="shared" si="13"/>
        <v>0</v>
      </c>
      <c r="V53" s="43">
        <f t="shared" si="13"/>
        <v>0</v>
      </c>
      <c r="W53" s="45">
        <f t="shared" si="14"/>
        <v>0</v>
      </c>
      <c r="X53" s="45">
        <f>IF(C53=A_Stammdaten!$B$12,D_SAV!$M53-D_SAV!$Y53,HLOOKUP(A_Stammdaten!$B$12-1,$Z$5:$AF$304,ROW(C53)-4,FALSE)-$Y53)</f>
        <v>0</v>
      </c>
      <c r="Y53" s="45">
        <f>HLOOKUP(A_Stammdaten!$B$12,$Z$5:$AF$304,ROW(C53)-4,FALSE)</f>
        <v>0</v>
      </c>
      <c r="Z53" s="45">
        <f t="shared" si="1"/>
        <v>0</v>
      </c>
      <c r="AA53" s="45">
        <f t="shared" si="2"/>
        <v>0</v>
      </c>
      <c r="AB53" s="45">
        <f t="shared" si="3"/>
        <v>0</v>
      </c>
      <c r="AC53" s="45">
        <f t="shared" si="4"/>
        <v>0</v>
      </c>
      <c r="AD53" s="45">
        <f t="shared" si="5"/>
        <v>0</v>
      </c>
      <c r="AE53" s="45">
        <f t="shared" si="6"/>
        <v>0</v>
      </c>
      <c r="AF53" s="45">
        <f t="shared" si="7"/>
        <v>0</v>
      </c>
    </row>
    <row r="54" spans="1:32" x14ac:dyDescent="0.25">
      <c r="A54" s="17"/>
      <c r="B54" s="17"/>
      <c r="C54" s="34"/>
      <c r="D54" s="17"/>
      <c r="E54" s="17"/>
      <c r="F54" s="17"/>
      <c r="G54" s="17"/>
      <c r="H54" s="17"/>
      <c r="I54" s="53">
        <f>IF(C54&gt;A_Stammdaten!$B$12,0,SUM(D54,E54)-G54)</f>
        <v>0</v>
      </c>
      <c r="J54" s="17"/>
      <c r="K54" s="17"/>
      <c r="L54" s="17"/>
      <c r="M54" s="53">
        <f t="shared" si="8"/>
        <v>0</v>
      </c>
      <c r="N54" s="54">
        <f>IF(ISBLANK($B54),0,VLOOKUP($B54,Listen!$A$2:$C$45,2,FALSE))</f>
        <v>0</v>
      </c>
      <c r="O54" s="54">
        <f>IF(ISBLANK($B54),0,VLOOKUP($B54,Listen!$A$2:$C$45,3,FALSE))</f>
        <v>0</v>
      </c>
      <c r="P54" s="43">
        <f t="shared" si="13"/>
        <v>0</v>
      </c>
      <c r="Q54" s="43">
        <f t="shared" si="13"/>
        <v>0</v>
      </c>
      <c r="R54" s="43">
        <f t="shared" si="13"/>
        <v>0</v>
      </c>
      <c r="S54" s="43">
        <f t="shared" si="13"/>
        <v>0</v>
      </c>
      <c r="T54" s="43">
        <f t="shared" si="13"/>
        <v>0</v>
      </c>
      <c r="U54" s="43">
        <f t="shared" si="13"/>
        <v>0</v>
      </c>
      <c r="V54" s="43">
        <f t="shared" si="13"/>
        <v>0</v>
      </c>
      <c r="W54" s="45">
        <f t="shared" si="14"/>
        <v>0</v>
      </c>
      <c r="X54" s="45">
        <f>IF(C54=A_Stammdaten!$B$12,D_SAV!$M54-D_SAV!$Y54,HLOOKUP(A_Stammdaten!$B$12-1,$Z$5:$AF$304,ROW(C54)-4,FALSE)-$Y54)</f>
        <v>0</v>
      </c>
      <c r="Y54" s="45">
        <f>HLOOKUP(A_Stammdaten!$B$12,$Z$5:$AF$304,ROW(C54)-4,FALSE)</f>
        <v>0</v>
      </c>
      <c r="Z54" s="45">
        <f t="shared" si="1"/>
        <v>0</v>
      </c>
      <c r="AA54" s="45">
        <f t="shared" si="2"/>
        <v>0</v>
      </c>
      <c r="AB54" s="45">
        <f t="shared" si="3"/>
        <v>0</v>
      </c>
      <c r="AC54" s="45">
        <f t="shared" si="4"/>
        <v>0</v>
      </c>
      <c r="AD54" s="45">
        <f t="shared" si="5"/>
        <v>0</v>
      </c>
      <c r="AE54" s="45">
        <f t="shared" si="6"/>
        <v>0</v>
      </c>
      <c r="AF54" s="45">
        <f t="shared" si="7"/>
        <v>0</v>
      </c>
    </row>
    <row r="55" spans="1:32" x14ac:dyDescent="0.25">
      <c r="A55" s="17"/>
      <c r="B55" s="17"/>
      <c r="C55" s="34"/>
      <c r="D55" s="17"/>
      <c r="E55" s="17"/>
      <c r="F55" s="17"/>
      <c r="G55" s="17"/>
      <c r="H55" s="17"/>
      <c r="I55" s="53">
        <f>IF(C55&gt;A_Stammdaten!$B$12,0,SUM(D55,E55)-G55)</f>
        <v>0</v>
      </c>
      <c r="J55" s="17"/>
      <c r="K55" s="17"/>
      <c r="L55" s="17"/>
      <c r="M55" s="53">
        <f t="shared" si="8"/>
        <v>0</v>
      </c>
      <c r="N55" s="54">
        <f>IF(ISBLANK($B55),0,VLOOKUP($B55,Listen!$A$2:$C$45,2,FALSE))</f>
        <v>0</v>
      </c>
      <c r="O55" s="54">
        <f>IF(ISBLANK($B55),0,VLOOKUP($B55,Listen!$A$2:$C$45,3,FALSE))</f>
        <v>0</v>
      </c>
      <c r="P55" s="43">
        <f t="shared" si="13"/>
        <v>0</v>
      </c>
      <c r="Q55" s="43">
        <f t="shared" si="13"/>
        <v>0</v>
      </c>
      <c r="R55" s="43">
        <f t="shared" si="13"/>
        <v>0</v>
      </c>
      <c r="S55" s="43">
        <f t="shared" si="13"/>
        <v>0</v>
      </c>
      <c r="T55" s="43">
        <f t="shared" si="13"/>
        <v>0</v>
      </c>
      <c r="U55" s="43">
        <f t="shared" si="13"/>
        <v>0</v>
      </c>
      <c r="V55" s="43">
        <f t="shared" si="13"/>
        <v>0</v>
      </c>
      <c r="W55" s="45">
        <f t="shared" si="14"/>
        <v>0</v>
      </c>
      <c r="X55" s="45">
        <f>IF(C55=A_Stammdaten!$B$12,D_SAV!$M55-D_SAV!$Y55,HLOOKUP(A_Stammdaten!$B$12-1,$Z$5:$AF$304,ROW(C55)-4,FALSE)-$Y55)</f>
        <v>0</v>
      </c>
      <c r="Y55" s="45">
        <f>HLOOKUP(A_Stammdaten!$B$12,$Z$5:$AF$304,ROW(C55)-4,FALSE)</f>
        <v>0</v>
      </c>
      <c r="Z55" s="45">
        <f t="shared" si="1"/>
        <v>0</v>
      </c>
      <c r="AA55" s="45">
        <f t="shared" si="2"/>
        <v>0</v>
      </c>
      <c r="AB55" s="45">
        <f t="shared" si="3"/>
        <v>0</v>
      </c>
      <c r="AC55" s="45">
        <f t="shared" si="4"/>
        <v>0</v>
      </c>
      <c r="AD55" s="45">
        <f t="shared" si="5"/>
        <v>0</v>
      </c>
      <c r="AE55" s="45">
        <f t="shared" si="6"/>
        <v>0</v>
      </c>
      <c r="AF55" s="45">
        <f t="shared" si="7"/>
        <v>0</v>
      </c>
    </row>
    <row r="56" spans="1:32" x14ac:dyDescent="0.25">
      <c r="A56" s="17"/>
      <c r="B56" s="17"/>
      <c r="C56" s="34"/>
      <c r="D56" s="17"/>
      <c r="E56" s="17"/>
      <c r="F56" s="17"/>
      <c r="G56" s="17"/>
      <c r="H56" s="17"/>
      <c r="I56" s="53">
        <f>IF(C56&gt;A_Stammdaten!$B$12,0,SUM(D56,E56)-G56)</f>
        <v>0</v>
      </c>
      <c r="J56" s="17"/>
      <c r="K56" s="17"/>
      <c r="L56" s="17"/>
      <c r="M56" s="53">
        <f t="shared" si="8"/>
        <v>0</v>
      </c>
      <c r="N56" s="54">
        <f>IF(ISBLANK($B56),0,VLOOKUP($B56,Listen!$A$2:$C$45,2,FALSE))</f>
        <v>0</v>
      </c>
      <c r="O56" s="54">
        <f>IF(ISBLANK($B56),0,VLOOKUP($B56,Listen!$A$2:$C$45,3,FALSE))</f>
        <v>0</v>
      </c>
      <c r="P56" s="43">
        <f t="shared" si="13"/>
        <v>0</v>
      </c>
      <c r="Q56" s="43">
        <f t="shared" si="13"/>
        <v>0</v>
      </c>
      <c r="R56" s="43">
        <f t="shared" si="13"/>
        <v>0</v>
      </c>
      <c r="S56" s="43">
        <f t="shared" si="13"/>
        <v>0</v>
      </c>
      <c r="T56" s="43">
        <f t="shared" si="13"/>
        <v>0</v>
      </c>
      <c r="U56" s="43">
        <f t="shared" si="13"/>
        <v>0</v>
      </c>
      <c r="V56" s="43">
        <f t="shared" si="13"/>
        <v>0</v>
      </c>
      <c r="W56" s="45">
        <f t="shared" si="14"/>
        <v>0</v>
      </c>
      <c r="X56" s="45">
        <f>IF(C56=A_Stammdaten!$B$12,D_SAV!$M56-D_SAV!$Y56,HLOOKUP(A_Stammdaten!$B$12-1,$Z$5:$AF$304,ROW(C56)-4,FALSE)-$Y56)</f>
        <v>0</v>
      </c>
      <c r="Y56" s="45">
        <f>HLOOKUP(A_Stammdaten!$B$12,$Z$5:$AF$304,ROW(C56)-4,FALSE)</f>
        <v>0</v>
      </c>
      <c r="Z56" s="45">
        <f t="shared" si="1"/>
        <v>0</v>
      </c>
      <c r="AA56" s="45">
        <f t="shared" si="2"/>
        <v>0</v>
      </c>
      <c r="AB56" s="45">
        <f t="shared" si="3"/>
        <v>0</v>
      </c>
      <c r="AC56" s="45">
        <f t="shared" si="4"/>
        <v>0</v>
      </c>
      <c r="AD56" s="45">
        <f t="shared" si="5"/>
        <v>0</v>
      </c>
      <c r="AE56" s="45">
        <f t="shared" si="6"/>
        <v>0</v>
      </c>
      <c r="AF56" s="45">
        <f t="shared" si="7"/>
        <v>0</v>
      </c>
    </row>
    <row r="57" spans="1:32" x14ac:dyDescent="0.25">
      <c r="A57" s="17"/>
      <c r="B57" s="17"/>
      <c r="C57" s="34"/>
      <c r="D57" s="17"/>
      <c r="E57" s="17"/>
      <c r="F57" s="17"/>
      <c r="G57" s="17"/>
      <c r="H57" s="17"/>
      <c r="I57" s="53">
        <f>IF(C57&gt;A_Stammdaten!$B$12,0,SUM(D57,E57)-G57)</f>
        <v>0</v>
      </c>
      <c r="J57" s="17"/>
      <c r="K57" s="17"/>
      <c r="L57" s="17"/>
      <c r="M57" s="53">
        <f t="shared" si="8"/>
        <v>0</v>
      </c>
      <c r="N57" s="54">
        <f>IF(ISBLANK($B57),0,VLOOKUP($B57,Listen!$A$2:$C$45,2,FALSE))</f>
        <v>0</v>
      </c>
      <c r="O57" s="54">
        <f>IF(ISBLANK($B57),0,VLOOKUP($B57,Listen!$A$2:$C$45,3,FALSE))</f>
        <v>0</v>
      </c>
      <c r="P57" s="43">
        <f t="shared" si="13"/>
        <v>0</v>
      </c>
      <c r="Q57" s="43">
        <f t="shared" si="13"/>
        <v>0</v>
      </c>
      <c r="R57" s="43">
        <f t="shared" si="13"/>
        <v>0</v>
      </c>
      <c r="S57" s="43">
        <f t="shared" si="13"/>
        <v>0</v>
      </c>
      <c r="T57" s="43">
        <f t="shared" si="13"/>
        <v>0</v>
      </c>
      <c r="U57" s="43">
        <f t="shared" si="13"/>
        <v>0</v>
      </c>
      <c r="V57" s="43">
        <f t="shared" si="13"/>
        <v>0</v>
      </c>
      <c r="W57" s="45">
        <f t="shared" si="14"/>
        <v>0</v>
      </c>
      <c r="X57" s="45">
        <f>IF(C57=A_Stammdaten!$B$12,D_SAV!$M57-D_SAV!$Y57,HLOOKUP(A_Stammdaten!$B$12-1,$Z$5:$AF$304,ROW(C57)-4,FALSE)-$Y57)</f>
        <v>0</v>
      </c>
      <c r="Y57" s="45">
        <f>HLOOKUP(A_Stammdaten!$B$12,$Z$5:$AF$304,ROW(C57)-4,FALSE)</f>
        <v>0</v>
      </c>
      <c r="Z57" s="45">
        <f t="shared" si="1"/>
        <v>0</v>
      </c>
      <c r="AA57" s="45">
        <f t="shared" si="2"/>
        <v>0</v>
      </c>
      <c r="AB57" s="45">
        <f t="shared" si="3"/>
        <v>0</v>
      </c>
      <c r="AC57" s="45">
        <f t="shared" si="4"/>
        <v>0</v>
      </c>
      <c r="AD57" s="45">
        <f t="shared" si="5"/>
        <v>0</v>
      </c>
      <c r="AE57" s="45">
        <f t="shared" si="6"/>
        <v>0</v>
      </c>
      <c r="AF57" s="45">
        <f t="shared" si="7"/>
        <v>0</v>
      </c>
    </row>
    <row r="58" spans="1:32" x14ac:dyDescent="0.25">
      <c r="A58" s="17"/>
      <c r="B58" s="17"/>
      <c r="C58" s="34"/>
      <c r="D58" s="17"/>
      <c r="E58" s="17"/>
      <c r="F58" s="17"/>
      <c r="G58" s="17"/>
      <c r="H58" s="17"/>
      <c r="I58" s="53">
        <f>IF(C58&gt;A_Stammdaten!$B$12,0,SUM(D58,E58)-G58)</f>
        <v>0</v>
      </c>
      <c r="J58" s="17"/>
      <c r="K58" s="17"/>
      <c r="L58" s="17"/>
      <c r="M58" s="53">
        <f t="shared" si="8"/>
        <v>0</v>
      </c>
      <c r="N58" s="54">
        <f>IF(ISBLANK($B58),0,VLOOKUP($B58,Listen!$A$2:$C$45,2,FALSE))</f>
        <v>0</v>
      </c>
      <c r="O58" s="54">
        <f>IF(ISBLANK($B58),0,VLOOKUP($B58,Listen!$A$2:$C$45,3,FALSE))</f>
        <v>0</v>
      </c>
      <c r="P58" s="43">
        <f t="shared" si="13"/>
        <v>0</v>
      </c>
      <c r="Q58" s="43">
        <f t="shared" si="13"/>
        <v>0</v>
      </c>
      <c r="R58" s="43">
        <f t="shared" si="13"/>
        <v>0</v>
      </c>
      <c r="S58" s="43">
        <f t="shared" si="13"/>
        <v>0</v>
      </c>
      <c r="T58" s="43">
        <f t="shared" si="13"/>
        <v>0</v>
      </c>
      <c r="U58" s="43">
        <f t="shared" si="13"/>
        <v>0</v>
      </c>
      <c r="V58" s="43">
        <f t="shared" si="13"/>
        <v>0</v>
      </c>
      <c r="W58" s="45">
        <f t="shared" si="14"/>
        <v>0</v>
      </c>
      <c r="X58" s="45">
        <f>IF(C58=A_Stammdaten!$B$12,D_SAV!$M58-D_SAV!$Y58,HLOOKUP(A_Stammdaten!$B$12-1,$Z$5:$AF$304,ROW(C58)-4,FALSE)-$Y58)</f>
        <v>0</v>
      </c>
      <c r="Y58" s="45">
        <f>HLOOKUP(A_Stammdaten!$B$12,$Z$5:$AF$304,ROW(C58)-4,FALSE)</f>
        <v>0</v>
      </c>
      <c r="Z58" s="45">
        <f t="shared" si="1"/>
        <v>0</v>
      </c>
      <c r="AA58" s="45">
        <f t="shared" si="2"/>
        <v>0</v>
      </c>
      <c r="AB58" s="45">
        <f t="shared" si="3"/>
        <v>0</v>
      </c>
      <c r="AC58" s="45">
        <f t="shared" si="4"/>
        <v>0</v>
      </c>
      <c r="AD58" s="45">
        <f t="shared" si="5"/>
        <v>0</v>
      </c>
      <c r="AE58" s="45">
        <f t="shared" si="6"/>
        <v>0</v>
      </c>
      <c r="AF58" s="45">
        <f t="shared" si="7"/>
        <v>0</v>
      </c>
    </row>
    <row r="59" spans="1:32" x14ac:dyDescent="0.25">
      <c r="A59" s="17"/>
      <c r="B59" s="17"/>
      <c r="C59" s="34"/>
      <c r="D59" s="17"/>
      <c r="E59" s="17"/>
      <c r="F59" s="17"/>
      <c r="G59" s="17"/>
      <c r="H59" s="17"/>
      <c r="I59" s="53">
        <f>IF(C59&gt;A_Stammdaten!$B$12,0,SUM(D59,E59)-G59)</f>
        <v>0</v>
      </c>
      <c r="J59" s="17"/>
      <c r="K59" s="17"/>
      <c r="L59" s="17"/>
      <c r="M59" s="53">
        <f t="shared" si="8"/>
        <v>0</v>
      </c>
      <c r="N59" s="54">
        <f>IF(ISBLANK($B59),0,VLOOKUP($B59,Listen!$A$2:$C$45,2,FALSE))</f>
        <v>0</v>
      </c>
      <c r="O59" s="54">
        <f>IF(ISBLANK($B59),0,VLOOKUP($B59,Listen!$A$2:$C$45,3,FALSE))</f>
        <v>0</v>
      </c>
      <c r="P59" s="43">
        <f t="shared" si="13"/>
        <v>0</v>
      </c>
      <c r="Q59" s="43">
        <f t="shared" si="13"/>
        <v>0</v>
      </c>
      <c r="R59" s="43">
        <f t="shared" si="13"/>
        <v>0</v>
      </c>
      <c r="S59" s="43">
        <f t="shared" si="13"/>
        <v>0</v>
      </c>
      <c r="T59" s="43">
        <f t="shared" si="13"/>
        <v>0</v>
      </c>
      <c r="U59" s="43">
        <f t="shared" si="13"/>
        <v>0</v>
      </c>
      <c r="V59" s="43">
        <f t="shared" si="13"/>
        <v>0</v>
      </c>
      <c r="W59" s="45">
        <f t="shared" si="14"/>
        <v>0</v>
      </c>
      <c r="X59" s="45">
        <f>IF(C59=A_Stammdaten!$B$12,D_SAV!$M59-D_SAV!$Y59,HLOOKUP(A_Stammdaten!$B$12-1,$Z$5:$AF$304,ROW(C59)-4,FALSE)-$Y59)</f>
        <v>0</v>
      </c>
      <c r="Y59" s="45">
        <f>HLOOKUP(A_Stammdaten!$B$12,$Z$5:$AF$304,ROW(C59)-4,FALSE)</f>
        <v>0</v>
      </c>
      <c r="Z59" s="45">
        <f t="shared" si="1"/>
        <v>0</v>
      </c>
      <c r="AA59" s="45">
        <f t="shared" si="2"/>
        <v>0</v>
      </c>
      <c r="AB59" s="45">
        <f t="shared" si="3"/>
        <v>0</v>
      </c>
      <c r="AC59" s="45">
        <f t="shared" si="4"/>
        <v>0</v>
      </c>
      <c r="AD59" s="45">
        <f t="shared" si="5"/>
        <v>0</v>
      </c>
      <c r="AE59" s="45">
        <f t="shared" si="6"/>
        <v>0</v>
      </c>
      <c r="AF59" s="45">
        <f t="shared" si="7"/>
        <v>0</v>
      </c>
    </row>
    <row r="60" spans="1:32" x14ac:dyDescent="0.25">
      <c r="A60" s="17"/>
      <c r="B60" s="17"/>
      <c r="C60" s="34"/>
      <c r="D60" s="17"/>
      <c r="E60" s="17"/>
      <c r="F60" s="17"/>
      <c r="G60" s="17"/>
      <c r="H60" s="17"/>
      <c r="I60" s="53">
        <f>IF(C60&gt;A_Stammdaten!$B$12,0,SUM(D60,E60)-G60)</f>
        <v>0</v>
      </c>
      <c r="J60" s="17"/>
      <c r="K60" s="17"/>
      <c r="L60" s="17"/>
      <c r="M60" s="53">
        <f t="shared" si="8"/>
        <v>0</v>
      </c>
      <c r="N60" s="54">
        <f>IF(ISBLANK($B60),0,VLOOKUP($B60,Listen!$A$2:$C$45,2,FALSE))</f>
        <v>0</v>
      </c>
      <c r="O60" s="54">
        <f>IF(ISBLANK($B60),0,VLOOKUP($B60,Listen!$A$2:$C$45,3,FALSE))</f>
        <v>0</v>
      </c>
      <c r="P60" s="43">
        <f t="shared" si="13"/>
        <v>0</v>
      </c>
      <c r="Q60" s="43">
        <f t="shared" si="13"/>
        <v>0</v>
      </c>
      <c r="R60" s="43">
        <f t="shared" si="13"/>
        <v>0</v>
      </c>
      <c r="S60" s="43">
        <f t="shared" si="13"/>
        <v>0</v>
      </c>
      <c r="T60" s="43">
        <f t="shared" si="13"/>
        <v>0</v>
      </c>
      <c r="U60" s="43">
        <f t="shared" si="13"/>
        <v>0</v>
      </c>
      <c r="V60" s="43">
        <f t="shared" si="13"/>
        <v>0</v>
      </c>
      <c r="W60" s="45">
        <f t="shared" si="14"/>
        <v>0</v>
      </c>
      <c r="X60" s="45">
        <f>IF(C60=A_Stammdaten!$B$12,D_SAV!$M60-D_SAV!$Y60,HLOOKUP(A_Stammdaten!$B$12-1,$Z$5:$AF$304,ROW(C60)-4,FALSE)-$Y60)</f>
        <v>0</v>
      </c>
      <c r="Y60" s="45">
        <f>HLOOKUP(A_Stammdaten!$B$12,$Z$5:$AF$304,ROW(C60)-4,FALSE)</f>
        <v>0</v>
      </c>
      <c r="Z60" s="45">
        <f t="shared" si="1"/>
        <v>0</v>
      </c>
      <c r="AA60" s="45">
        <f t="shared" si="2"/>
        <v>0</v>
      </c>
      <c r="AB60" s="45">
        <f t="shared" si="3"/>
        <v>0</v>
      </c>
      <c r="AC60" s="45">
        <f t="shared" si="4"/>
        <v>0</v>
      </c>
      <c r="AD60" s="45">
        <f t="shared" si="5"/>
        <v>0</v>
      </c>
      <c r="AE60" s="45">
        <f t="shared" si="6"/>
        <v>0</v>
      </c>
      <c r="AF60" s="45">
        <f t="shared" si="7"/>
        <v>0</v>
      </c>
    </row>
    <row r="61" spans="1:32" x14ac:dyDescent="0.25">
      <c r="A61" s="17"/>
      <c r="B61" s="17"/>
      <c r="C61" s="34"/>
      <c r="D61" s="17"/>
      <c r="E61" s="17"/>
      <c r="F61" s="17"/>
      <c r="G61" s="17"/>
      <c r="H61" s="17"/>
      <c r="I61" s="53">
        <f>IF(C61&gt;A_Stammdaten!$B$12,0,SUM(D61,E61)-G61)</f>
        <v>0</v>
      </c>
      <c r="J61" s="17"/>
      <c r="K61" s="17"/>
      <c r="L61" s="17"/>
      <c r="M61" s="53">
        <f t="shared" si="8"/>
        <v>0</v>
      </c>
      <c r="N61" s="54">
        <f>IF(ISBLANK($B61),0,VLOOKUP($B61,Listen!$A$2:$C$45,2,FALSE))</f>
        <v>0</v>
      </c>
      <c r="O61" s="54">
        <f>IF(ISBLANK($B61),0,VLOOKUP($B61,Listen!$A$2:$C$45,3,FALSE))</f>
        <v>0</v>
      </c>
      <c r="P61" s="43">
        <f t="shared" si="13"/>
        <v>0</v>
      </c>
      <c r="Q61" s="43">
        <f t="shared" si="13"/>
        <v>0</v>
      </c>
      <c r="R61" s="43">
        <f t="shared" si="13"/>
        <v>0</v>
      </c>
      <c r="S61" s="43">
        <f t="shared" si="13"/>
        <v>0</v>
      </c>
      <c r="T61" s="43">
        <f t="shared" si="13"/>
        <v>0</v>
      </c>
      <c r="U61" s="43">
        <f t="shared" si="13"/>
        <v>0</v>
      </c>
      <c r="V61" s="43">
        <f t="shared" si="13"/>
        <v>0</v>
      </c>
      <c r="W61" s="45">
        <f t="shared" si="14"/>
        <v>0</v>
      </c>
      <c r="X61" s="45">
        <f>IF(C61=A_Stammdaten!$B$12,D_SAV!$M61-D_SAV!$Y61,HLOOKUP(A_Stammdaten!$B$12-1,$Z$5:$AF$304,ROW(C61)-4,FALSE)-$Y61)</f>
        <v>0</v>
      </c>
      <c r="Y61" s="45">
        <f>HLOOKUP(A_Stammdaten!$B$12,$Z$5:$AF$304,ROW(C61)-4,FALSE)</f>
        <v>0</v>
      </c>
      <c r="Z61" s="45">
        <f t="shared" si="1"/>
        <v>0</v>
      </c>
      <c r="AA61" s="45">
        <f t="shared" si="2"/>
        <v>0</v>
      </c>
      <c r="AB61" s="45">
        <f t="shared" si="3"/>
        <v>0</v>
      </c>
      <c r="AC61" s="45">
        <f t="shared" si="4"/>
        <v>0</v>
      </c>
      <c r="AD61" s="45">
        <f t="shared" si="5"/>
        <v>0</v>
      </c>
      <c r="AE61" s="45">
        <f t="shared" si="6"/>
        <v>0</v>
      </c>
      <c r="AF61" s="45">
        <f t="shared" si="7"/>
        <v>0</v>
      </c>
    </row>
    <row r="62" spans="1:32" x14ac:dyDescent="0.25">
      <c r="A62" s="17"/>
      <c r="B62" s="17"/>
      <c r="C62" s="34"/>
      <c r="D62" s="17"/>
      <c r="E62" s="17"/>
      <c r="F62" s="17"/>
      <c r="G62" s="17"/>
      <c r="H62" s="17"/>
      <c r="I62" s="53">
        <f>IF(C62&gt;A_Stammdaten!$B$12,0,SUM(D62,E62)-G62)</f>
        <v>0</v>
      </c>
      <c r="J62" s="17"/>
      <c r="K62" s="17"/>
      <c r="L62" s="17"/>
      <c r="M62" s="53">
        <f t="shared" si="8"/>
        <v>0</v>
      </c>
      <c r="N62" s="54">
        <f>IF(ISBLANK($B62),0,VLOOKUP($B62,Listen!$A$2:$C$45,2,FALSE))</f>
        <v>0</v>
      </c>
      <c r="O62" s="54">
        <f>IF(ISBLANK($B62),0,VLOOKUP($B62,Listen!$A$2:$C$45,3,FALSE))</f>
        <v>0</v>
      </c>
      <c r="P62" s="43">
        <f t="shared" si="13"/>
        <v>0</v>
      </c>
      <c r="Q62" s="43">
        <f t="shared" si="13"/>
        <v>0</v>
      </c>
      <c r="R62" s="43">
        <f t="shared" si="13"/>
        <v>0</v>
      </c>
      <c r="S62" s="43">
        <f t="shared" si="13"/>
        <v>0</v>
      </c>
      <c r="T62" s="43">
        <f t="shared" si="13"/>
        <v>0</v>
      </c>
      <c r="U62" s="43">
        <f t="shared" si="13"/>
        <v>0</v>
      </c>
      <c r="V62" s="43">
        <f t="shared" si="13"/>
        <v>0</v>
      </c>
      <c r="W62" s="45">
        <f t="shared" si="14"/>
        <v>0</v>
      </c>
      <c r="X62" s="45">
        <f>IF(C62=A_Stammdaten!$B$12,D_SAV!$M62-D_SAV!$Y62,HLOOKUP(A_Stammdaten!$B$12-1,$Z$5:$AF$304,ROW(C62)-4,FALSE)-$Y62)</f>
        <v>0</v>
      </c>
      <c r="Y62" s="45">
        <f>HLOOKUP(A_Stammdaten!$B$12,$Z$5:$AF$304,ROW(C62)-4,FALSE)</f>
        <v>0</v>
      </c>
      <c r="Z62" s="45">
        <f t="shared" si="1"/>
        <v>0</v>
      </c>
      <c r="AA62" s="45">
        <f t="shared" si="2"/>
        <v>0</v>
      </c>
      <c r="AB62" s="45">
        <f t="shared" si="3"/>
        <v>0</v>
      </c>
      <c r="AC62" s="45">
        <f t="shared" si="4"/>
        <v>0</v>
      </c>
      <c r="AD62" s="45">
        <f t="shared" si="5"/>
        <v>0</v>
      </c>
      <c r="AE62" s="45">
        <f t="shared" si="6"/>
        <v>0</v>
      </c>
      <c r="AF62" s="45">
        <f t="shared" si="7"/>
        <v>0</v>
      </c>
    </row>
    <row r="63" spans="1:32" x14ac:dyDescent="0.25">
      <c r="A63" s="17"/>
      <c r="B63" s="17"/>
      <c r="C63" s="34"/>
      <c r="D63" s="17"/>
      <c r="E63" s="17"/>
      <c r="F63" s="17"/>
      <c r="G63" s="17"/>
      <c r="H63" s="17"/>
      <c r="I63" s="53">
        <f>IF(C63&gt;A_Stammdaten!$B$12,0,SUM(D63,E63)-G63)</f>
        <v>0</v>
      </c>
      <c r="J63" s="17"/>
      <c r="K63" s="17"/>
      <c r="L63" s="17"/>
      <c r="M63" s="53">
        <f t="shared" si="8"/>
        <v>0</v>
      </c>
      <c r="N63" s="54">
        <f>IF(ISBLANK($B63),0,VLOOKUP($B63,Listen!$A$2:$C$45,2,FALSE))</f>
        <v>0</v>
      </c>
      <c r="O63" s="54">
        <f>IF(ISBLANK($B63),0,VLOOKUP($B63,Listen!$A$2:$C$45,3,FALSE))</f>
        <v>0</v>
      </c>
      <c r="P63" s="43">
        <f t="shared" si="13"/>
        <v>0</v>
      </c>
      <c r="Q63" s="43">
        <f t="shared" si="13"/>
        <v>0</v>
      </c>
      <c r="R63" s="43">
        <f t="shared" si="13"/>
        <v>0</v>
      </c>
      <c r="S63" s="43">
        <f t="shared" si="13"/>
        <v>0</v>
      </c>
      <c r="T63" s="43">
        <f t="shared" si="13"/>
        <v>0</v>
      </c>
      <c r="U63" s="43">
        <f t="shared" si="13"/>
        <v>0</v>
      </c>
      <c r="V63" s="43">
        <f t="shared" si="13"/>
        <v>0</v>
      </c>
      <c r="W63" s="45">
        <f t="shared" si="14"/>
        <v>0</v>
      </c>
      <c r="X63" s="45">
        <f>IF(C63=A_Stammdaten!$B$12,D_SAV!$M63-D_SAV!$Y63,HLOOKUP(A_Stammdaten!$B$12-1,$Z$5:$AF$304,ROW(C63)-4,FALSE)-$Y63)</f>
        <v>0</v>
      </c>
      <c r="Y63" s="45">
        <f>HLOOKUP(A_Stammdaten!$B$12,$Z$5:$AF$304,ROW(C63)-4,FALSE)</f>
        <v>0</v>
      </c>
      <c r="Z63" s="45">
        <f t="shared" si="1"/>
        <v>0</v>
      </c>
      <c r="AA63" s="45">
        <f t="shared" si="2"/>
        <v>0</v>
      </c>
      <c r="AB63" s="45">
        <f t="shared" si="3"/>
        <v>0</v>
      </c>
      <c r="AC63" s="45">
        <f t="shared" si="4"/>
        <v>0</v>
      </c>
      <c r="AD63" s="45">
        <f t="shared" si="5"/>
        <v>0</v>
      </c>
      <c r="AE63" s="45">
        <f t="shared" si="6"/>
        <v>0</v>
      </c>
      <c r="AF63" s="45">
        <f t="shared" si="7"/>
        <v>0</v>
      </c>
    </row>
    <row r="64" spans="1:32" x14ac:dyDescent="0.25">
      <c r="A64" s="17"/>
      <c r="B64" s="17"/>
      <c r="C64" s="34"/>
      <c r="D64" s="17"/>
      <c r="E64" s="17"/>
      <c r="F64" s="17"/>
      <c r="G64" s="17"/>
      <c r="H64" s="17"/>
      <c r="I64" s="53">
        <f>IF(C64&gt;A_Stammdaten!$B$12,0,SUM(D64,E64)-G64)</f>
        <v>0</v>
      </c>
      <c r="J64" s="17"/>
      <c r="K64" s="17"/>
      <c r="L64" s="17"/>
      <c r="M64" s="53">
        <f t="shared" si="8"/>
        <v>0</v>
      </c>
      <c r="N64" s="54">
        <f>IF(ISBLANK($B64),0,VLOOKUP($B64,Listen!$A$2:$C$45,2,FALSE))</f>
        <v>0</v>
      </c>
      <c r="O64" s="54">
        <f>IF(ISBLANK($B64),0,VLOOKUP($B64,Listen!$A$2:$C$45,3,FALSE))</f>
        <v>0</v>
      </c>
      <c r="P64" s="43">
        <f t="shared" si="13"/>
        <v>0</v>
      </c>
      <c r="Q64" s="43">
        <f t="shared" si="13"/>
        <v>0</v>
      </c>
      <c r="R64" s="43">
        <f t="shared" si="13"/>
        <v>0</v>
      </c>
      <c r="S64" s="43">
        <f t="shared" si="13"/>
        <v>0</v>
      </c>
      <c r="T64" s="43">
        <f t="shared" si="13"/>
        <v>0</v>
      </c>
      <c r="U64" s="43">
        <f t="shared" si="13"/>
        <v>0</v>
      </c>
      <c r="V64" s="43">
        <f t="shared" si="13"/>
        <v>0</v>
      </c>
      <c r="W64" s="45">
        <f t="shared" si="14"/>
        <v>0</v>
      </c>
      <c r="X64" s="45">
        <f>IF(C64=A_Stammdaten!$B$12,D_SAV!$M64-D_SAV!$Y64,HLOOKUP(A_Stammdaten!$B$12-1,$Z$5:$AF$304,ROW(C64)-4,FALSE)-$Y64)</f>
        <v>0</v>
      </c>
      <c r="Y64" s="45">
        <f>HLOOKUP(A_Stammdaten!$B$12,$Z$5:$AF$304,ROW(C64)-4,FALSE)</f>
        <v>0</v>
      </c>
      <c r="Z64" s="45">
        <f t="shared" si="1"/>
        <v>0</v>
      </c>
      <c r="AA64" s="45">
        <f t="shared" si="2"/>
        <v>0</v>
      </c>
      <c r="AB64" s="45">
        <f t="shared" si="3"/>
        <v>0</v>
      </c>
      <c r="AC64" s="45">
        <f t="shared" si="4"/>
        <v>0</v>
      </c>
      <c r="AD64" s="45">
        <f t="shared" si="5"/>
        <v>0</v>
      </c>
      <c r="AE64" s="45">
        <f t="shared" si="6"/>
        <v>0</v>
      </c>
      <c r="AF64" s="45">
        <f t="shared" si="7"/>
        <v>0</v>
      </c>
    </row>
    <row r="65" spans="1:32" x14ac:dyDescent="0.25">
      <c r="A65" s="17"/>
      <c r="B65" s="17"/>
      <c r="C65" s="34"/>
      <c r="D65" s="17"/>
      <c r="E65" s="17"/>
      <c r="F65" s="17"/>
      <c r="G65" s="17"/>
      <c r="H65" s="17"/>
      <c r="I65" s="53">
        <f>IF(C65&gt;A_Stammdaten!$B$12,0,SUM(D65,E65)-G65)</f>
        <v>0</v>
      </c>
      <c r="J65" s="17"/>
      <c r="K65" s="17"/>
      <c r="L65" s="17"/>
      <c r="M65" s="53">
        <f t="shared" si="8"/>
        <v>0</v>
      </c>
      <c r="N65" s="54">
        <f>IF(ISBLANK($B65),0,VLOOKUP($B65,Listen!$A$2:$C$45,2,FALSE))</f>
        <v>0</v>
      </c>
      <c r="O65" s="54">
        <f>IF(ISBLANK($B65),0,VLOOKUP($B65,Listen!$A$2:$C$45,3,FALSE))</f>
        <v>0</v>
      </c>
      <c r="P65" s="43">
        <f t="shared" si="13"/>
        <v>0</v>
      </c>
      <c r="Q65" s="43">
        <f t="shared" si="13"/>
        <v>0</v>
      </c>
      <c r="R65" s="43">
        <f t="shared" si="13"/>
        <v>0</v>
      </c>
      <c r="S65" s="43">
        <f t="shared" si="13"/>
        <v>0</v>
      </c>
      <c r="T65" s="43">
        <f t="shared" si="13"/>
        <v>0</v>
      </c>
      <c r="U65" s="43">
        <f t="shared" si="13"/>
        <v>0</v>
      </c>
      <c r="V65" s="43">
        <f t="shared" si="13"/>
        <v>0</v>
      </c>
      <c r="W65" s="45">
        <f t="shared" si="14"/>
        <v>0</v>
      </c>
      <c r="X65" s="45">
        <f>IF(C65=A_Stammdaten!$B$12,D_SAV!$M65-D_SAV!$Y65,HLOOKUP(A_Stammdaten!$B$12-1,$Z$5:$AF$304,ROW(C65)-4,FALSE)-$Y65)</f>
        <v>0</v>
      </c>
      <c r="Y65" s="45">
        <f>HLOOKUP(A_Stammdaten!$B$12,$Z$5:$AF$304,ROW(C65)-4,FALSE)</f>
        <v>0</v>
      </c>
      <c r="Z65" s="45">
        <f t="shared" si="1"/>
        <v>0</v>
      </c>
      <c r="AA65" s="45">
        <f t="shared" si="2"/>
        <v>0</v>
      </c>
      <c r="AB65" s="45">
        <f t="shared" si="3"/>
        <v>0</v>
      </c>
      <c r="AC65" s="45">
        <f t="shared" si="4"/>
        <v>0</v>
      </c>
      <c r="AD65" s="45">
        <f t="shared" si="5"/>
        <v>0</v>
      </c>
      <c r="AE65" s="45">
        <f t="shared" si="6"/>
        <v>0</v>
      </c>
      <c r="AF65" s="45">
        <f t="shared" si="7"/>
        <v>0</v>
      </c>
    </row>
    <row r="66" spans="1:32" x14ac:dyDescent="0.25">
      <c r="A66" s="17"/>
      <c r="B66" s="17"/>
      <c r="C66" s="34"/>
      <c r="D66" s="17"/>
      <c r="E66" s="17"/>
      <c r="F66" s="17"/>
      <c r="G66" s="17"/>
      <c r="H66" s="17"/>
      <c r="I66" s="53">
        <f>IF(C66&gt;A_Stammdaten!$B$12,0,SUM(D66,E66)-G66)</f>
        <v>0</v>
      </c>
      <c r="J66" s="17"/>
      <c r="K66" s="17"/>
      <c r="L66" s="17"/>
      <c r="M66" s="53">
        <f t="shared" si="8"/>
        <v>0</v>
      </c>
      <c r="N66" s="54">
        <f>IF(ISBLANK($B66),0,VLOOKUP($B66,Listen!$A$2:$C$45,2,FALSE))</f>
        <v>0</v>
      </c>
      <c r="O66" s="54">
        <f>IF(ISBLANK($B66),0,VLOOKUP($B66,Listen!$A$2:$C$45,3,FALSE))</f>
        <v>0</v>
      </c>
      <c r="P66" s="43">
        <f t="shared" si="13"/>
        <v>0</v>
      </c>
      <c r="Q66" s="43">
        <f t="shared" si="13"/>
        <v>0</v>
      </c>
      <c r="R66" s="43">
        <f t="shared" si="13"/>
        <v>0</v>
      </c>
      <c r="S66" s="43">
        <f t="shared" si="13"/>
        <v>0</v>
      </c>
      <c r="T66" s="43">
        <f t="shared" si="13"/>
        <v>0</v>
      </c>
      <c r="U66" s="43">
        <f t="shared" si="13"/>
        <v>0</v>
      </c>
      <c r="V66" s="43">
        <f t="shared" si="13"/>
        <v>0</v>
      </c>
      <c r="W66" s="45">
        <f t="shared" si="14"/>
        <v>0</v>
      </c>
      <c r="X66" s="45">
        <f>IF(C66=A_Stammdaten!$B$12,D_SAV!$M66-D_SAV!$Y66,HLOOKUP(A_Stammdaten!$B$12-1,$Z$5:$AF$304,ROW(C66)-4,FALSE)-$Y66)</f>
        <v>0</v>
      </c>
      <c r="Y66" s="45">
        <f>HLOOKUP(A_Stammdaten!$B$12,$Z$5:$AF$304,ROW(C66)-4,FALSE)</f>
        <v>0</v>
      </c>
      <c r="Z66" s="45">
        <f t="shared" si="1"/>
        <v>0</v>
      </c>
      <c r="AA66" s="45">
        <f t="shared" si="2"/>
        <v>0</v>
      </c>
      <c r="AB66" s="45">
        <f t="shared" si="3"/>
        <v>0</v>
      </c>
      <c r="AC66" s="45">
        <f t="shared" si="4"/>
        <v>0</v>
      </c>
      <c r="AD66" s="45">
        <f t="shared" si="5"/>
        <v>0</v>
      </c>
      <c r="AE66" s="45">
        <f t="shared" si="6"/>
        <v>0</v>
      </c>
      <c r="AF66" s="45">
        <f t="shared" si="7"/>
        <v>0</v>
      </c>
    </row>
    <row r="67" spans="1:32" x14ac:dyDescent="0.25">
      <c r="A67" s="17"/>
      <c r="B67" s="17"/>
      <c r="C67" s="34"/>
      <c r="D67" s="17"/>
      <c r="E67" s="17"/>
      <c r="F67" s="17"/>
      <c r="G67" s="17"/>
      <c r="H67" s="17"/>
      <c r="I67" s="53">
        <f>IF(C67&gt;A_Stammdaten!$B$12,0,SUM(D67,E67)-G67)</f>
        <v>0</v>
      </c>
      <c r="J67" s="17"/>
      <c r="K67" s="17"/>
      <c r="L67" s="17"/>
      <c r="M67" s="53">
        <f t="shared" si="8"/>
        <v>0</v>
      </c>
      <c r="N67" s="54">
        <f>IF(ISBLANK($B67),0,VLOOKUP($B67,Listen!$A$2:$C$45,2,FALSE))</f>
        <v>0</v>
      </c>
      <c r="O67" s="54">
        <f>IF(ISBLANK($B67),0,VLOOKUP($B67,Listen!$A$2:$C$45,3,FALSE))</f>
        <v>0</v>
      </c>
      <c r="P67" s="43">
        <f t="shared" si="13"/>
        <v>0</v>
      </c>
      <c r="Q67" s="43">
        <f t="shared" si="13"/>
        <v>0</v>
      </c>
      <c r="R67" s="43">
        <f t="shared" si="13"/>
        <v>0</v>
      </c>
      <c r="S67" s="43">
        <f t="shared" si="13"/>
        <v>0</v>
      </c>
      <c r="T67" s="43">
        <f t="shared" si="13"/>
        <v>0</v>
      </c>
      <c r="U67" s="43">
        <f t="shared" si="13"/>
        <v>0</v>
      </c>
      <c r="V67" s="43">
        <f t="shared" si="13"/>
        <v>0</v>
      </c>
      <c r="W67" s="45">
        <f t="shared" si="14"/>
        <v>0</v>
      </c>
      <c r="X67" s="45">
        <f>IF(C67=A_Stammdaten!$B$12,D_SAV!$M67-D_SAV!$Y67,HLOOKUP(A_Stammdaten!$B$12-1,$Z$5:$AF$304,ROW(C67)-4,FALSE)-$Y67)</f>
        <v>0</v>
      </c>
      <c r="Y67" s="45">
        <f>HLOOKUP(A_Stammdaten!$B$12,$Z$5:$AF$304,ROW(C67)-4,FALSE)</f>
        <v>0</v>
      </c>
      <c r="Z67" s="45">
        <f t="shared" si="1"/>
        <v>0</v>
      </c>
      <c r="AA67" s="45">
        <f t="shared" si="2"/>
        <v>0</v>
      </c>
      <c r="AB67" s="45">
        <f t="shared" si="3"/>
        <v>0</v>
      </c>
      <c r="AC67" s="45">
        <f t="shared" si="4"/>
        <v>0</v>
      </c>
      <c r="AD67" s="45">
        <f t="shared" si="5"/>
        <v>0</v>
      </c>
      <c r="AE67" s="45">
        <f t="shared" si="6"/>
        <v>0</v>
      </c>
      <c r="AF67" s="45">
        <f t="shared" si="7"/>
        <v>0</v>
      </c>
    </row>
    <row r="68" spans="1:32" x14ac:dyDescent="0.25">
      <c r="A68" s="17"/>
      <c r="B68" s="17"/>
      <c r="C68" s="34"/>
      <c r="D68" s="17"/>
      <c r="E68" s="17"/>
      <c r="F68" s="17"/>
      <c r="G68" s="17"/>
      <c r="H68" s="17"/>
      <c r="I68" s="53">
        <f>IF(C68&gt;A_Stammdaten!$B$12,0,SUM(D68,E68)-G68)</f>
        <v>0</v>
      </c>
      <c r="J68" s="17"/>
      <c r="K68" s="17"/>
      <c r="L68" s="17"/>
      <c r="M68" s="53">
        <f t="shared" si="8"/>
        <v>0</v>
      </c>
      <c r="N68" s="54">
        <f>IF(ISBLANK($B68),0,VLOOKUP($B68,Listen!$A$2:$C$45,2,FALSE))</f>
        <v>0</v>
      </c>
      <c r="O68" s="54">
        <f>IF(ISBLANK($B68),0,VLOOKUP($B68,Listen!$A$2:$C$45,3,FALSE))</f>
        <v>0</v>
      </c>
      <c r="P68" s="43">
        <f t="shared" si="13"/>
        <v>0</v>
      </c>
      <c r="Q68" s="43">
        <f t="shared" si="13"/>
        <v>0</v>
      </c>
      <c r="R68" s="43">
        <f t="shared" si="13"/>
        <v>0</v>
      </c>
      <c r="S68" s="43">
        <f t="shared" si="13"/>
        <v>0</v>
      </c>
      <c r="T68" s="43">
        <f t="shared" si="13"/>
        <v>0</v>
      </c>
      <c r="U68" s="43">
        <f t="shared" si="13"/>
        <v>0</v>
      </c>
      <c r="V68" s="43">
        <f t="shared" si="13"/>
        <v>0</v>
      </c>
      <c r="W68" s="45">
        <f t="shared" si="14"/>
        <v>0</v>
      </c>
      <c r="X68" s="45">
        <f>IF(C68=A_Stammdaten!$B$12,D_SAV!$M68-D_SAV!$Y68,HLOOKUP(A_Stammdaten!$B$12-1,$Z$5:$AF$304,ROW(C68)-4,FALSE)-$Y68)</f>
        <v>0</v>
      </c>
      <c r="Y68" s="45">
        <f>HLOOKUP(A_Stammdaten!$B$12,$Z$5:$AF$304,ROW(C68)-4,FALSE)</f>
        <v>0</v>
      </c>
      <c r="Z68" s="45">
        <f t="shared" si="1"/>
        <v>0</v>
      </c>
      <c r="AA68" s="45">
        <f t="shared" si="2"/>
        <v>0</v>
      </c>
      <c r="AB68" s="45">
        <f t="shared" si="3"/>
        <v>0</v>
      </c>
      <c r="AC68" s="45">
        <f t="shared" si="4"/>
        <v>0</v>
      </c>
      <c r="AD68" s="45">
        <f t="shared" si="5"/>
        <v>0</v>
      </c>
      <c r="AE68" s="45">
        <f t="shared" si="6"/>
        <v>0</v>
      </c>
      <c r="AF68" s="45">
        <f t="shared" si="7"/>
        <v>0</v>
      </c>
    </row>
    <row r="69" spans="1:32" x14ac:dyDescent="0.25">
      <c r="A69" s="17"/>
      <c r="B69" s="17"/>
      <c r="C69" s="34"/>
      <c r="D69" s="17"/>
      <c r="E69" s="17"/>
      <c r="F69" s="17"/>
      <c r="G69" s="17"/>
      <c r="H69" s="17"/>
      <c r="I69" s="53">
        <f>IF(C69&gt;A_Stammdaten!$B$12,0,SUM(D69,E69)-G69)</f>
        <v>0</v>
      </c>
      <c r="J69" s="17"/>
      <c r="K69" s="17"/>
      <c r="L69" s="17"/>
      <c r="M69" s="53">
        <f t="shared" si="8"/>
        <v>0</v>
      </c>
      <c r="N69" s="54">
        <f>IF(ISBLANK($B69),0,VLOOKUP($B69,Listen!$A$2:$C$45,2,FALSE))</f>
        <v>0</v>
      </c>
      <c r="O69" s="54">
        <f>IF(ISBLANK($B69),0,VLOOKUP($B69,Listen!$A$2:$C$45,3,FALSE))</f>
        <v>0</v>
      </c>
      <c r="P69" s="43">
        <f t="shared" si="13"/>
        <v>0</v>
      </c>
      <c r="Q69" s="43">
        <f t="shared" si="13"/>
        <v>0</v>
      </c>
      <c r="R69" s="43">
        <f t="shared" si="13"/>
        <v>0</v>
      </c>
      <c r="S69" s="43">
        <f t="shared" ref="Q69:V111" si="15">$N69</f>
        <v>0</v>
      </c>
      <c r="T69" s="43">
        <f t="shared" si="15"/>
        <v>0</v>
      </c>
      <c r="U69" s="43">
        <f t="shared" si="15"/>
        <v>0</v>
      </c>
      <c r="V69" s="43">
        <f t="shared" si="15"/>
        <v>0</v>
      </c>
      <c r="W69" s="45">
        <f t="shared" si="14"/>
        <v>0</v>
      </c>
      <c r="X69" s="45">
        <f>IF(C69=A_Stammdaten!$B$12,D_SAV!$M69-D_SAV!$Y69,HLOOKUP(A_Stammdaten!$B$12-1,$Z$5:$AF$304,ROW(C69)-4,FALSE)-$Y69)</f>
        <v>0</v>
      </c>
      <c r="Y69" s="45">
        <f>HLOOKUP(A_Stammdaten!$B$12,$Z$5:$AF$304,ROW(C69)-4,FALSE)</f>
        <v>0</v>
      </c>
      <c r="Z69" s="45">
        <f t="shared" si="1"/>
        <v>0</v>
      </c>
      <c r="AA69" s="45">
        <f t="shared" si="2"/>
        <v>0</v>
      </c>
      <c r="AB69" s="45">
        <f t="shared" si="3"/>
        <v>0</v>
      </c>
      <c r="AC69" s="45">
        <f t="shared" si="4"/>
        <v>0</v>
      </c>
      <c r="AD69" s="45">
        <f t="shared" si="5"/>
        <v>0</v>
      </c>
      <c r="AE69" s="45">
        <f t="shared" si="6"/>
        <v>0</v>
      </c>
      <c r="AF69" s="45">
        <f t="shared" si="7"/>
        <v>0</v>
      </c>
    </row>
    <row r="70" spans="1:32" x14ac:dyDescent="0.25">
      <c r="A70" s="17"/>
      <c r="B70" s="17"/>
      <c r="C70" s="34"/>
      <c r="D70" s="17"/>
      <c r="E70" s="17"/>
      <c r="F70" s="17"/>
      <c r="G70" s="17"/>
      <c r="H70" s="17"/>
      <c r="I70" s="53">
        <f>IF(C70&gt;A_Stammdaten!$B$12,0,SUM(D70,E70)-G70)</f>
        <v>0</v>
      </c>
      <c r="J70" s="17"/>
      <c r="K70" s="17"/>
      <c r="L70" s="17"/>
      <c r="M70" s="53">
        <f t="shared" si="8"/>
        <v>0</v>
      </c>
      <c r="N70" s="54">
        <f>IF(ISBLANK($B70),0,VLOOKUP($B70,Listen!$A$2:$C$45,2,FALSE))</f>
        <v>0</v>
      </c>
      <c r="O70" s="54">
        <f>IF(ISBLANK($B70),0,VLOOKUP($B70,Listen!$A$2:$C$45,3,FALSE))</f>
        <v>0</v>
      </c>
      <c r="P70" s="43">
        <f t="shared" ref="P70:P133" si="16">$N70</f>
        <v>0</v>
      </c>
      <c r="Q70" s="43">
        <f t="shared" si="15"/>
        <v>0</v>
      </c>
      <c r="R70" s="43">
        <f t="shared" si="15"/>
        <v>0</v>
      </c>
      <c r="S70" s="43">
        <f t="shared" si="15"/>
        <v>0</v>
      </c>
      <c r="T70" s="43">
        <f t="shared" si="15"/>
        <v>0</v>
      </c>
      <c r="U70" s="43">
        <f t="shared" si="15"/>
        <v>0</v>
      </c>
      <c r="V70" s="43">
        <f t="shared" si="15"/>
        <v>0</v>
      </c>
      <c r="W70" s="45">
        <f t="shared" si="14"/>
        <v>0</v>
      </c>
      <c r="X70" s="45">
        <f>IF(C70=A_Stammdaten!$B$12,D_SAV!$M70-D_SAV!$Y70,HLOOKUP(A_Stammdaten!$B$12-1,$Z$5:$AF$304,ROW(C70)-4,FALSE)-$Y70)</f>
        <v>0</v>
      </c>
      <c r="Y70" s="45">
        <f>HLOOKUP(A_Stammdaten!$B$12,$Z$5:$AF$304,ROW(C70)-4,FALSE)</f>
        <v>0</v>
      </c>
      <c r="Z70" s="45">
        <f t="shared" ref="Z70:Z133" si="17">IF(OR($C70=0,$M70=0),0,IF($C70&lt;=Z$5,$M70-$M70/P70*(Z$5-$C70+1),0))</f>
        <v>0</v>
      </c>
      <c r="AA70" s="45">
        <f t="shared" ref="AA70:AA133" si="18">IF(OR($C70=0,$M70=0,Q70-(AA$5-$C70)=0),0,IF($C70&lt;AA$5,Z70-Z70/(Q70-(AA$5-$C70)),IF($C70=AA$5,$M70-$M70/Q70,0)))</f>
        <v>0</v>
      </c>
      <c r="AB70" s="45">
        <f t="shared" ref="AB70:AB133" si="19">IF(OR($C70=0,$M70=0,R70-(AB$5-$C70)=0),0,IF($C70&lt;AB$5,AA70-AA70/(R70-(AB$5-$C70)),IF($C70=AB$5,$M70-$M70/R70,0)))</f>
        <v>0</v>
      </c>
      <c r="AC70" s="45">
        <f t="shared" ref="AC70:AC133" si="20">IF(OR($C70=0,$M70=0,S70-(AC$5-$C70)=0),0,IF($C70&lt;AC$5,AB70-AB70/(S70-(AC$5-$C70)),IF($C70=AC$5,$M70-$M70/S70,0)))</f>
        <v>0</v>
      </c>
      <c r="AD70" s="45">
        <f t="shared" ref="AD70:AD133" si="21">IF(OR($C70=0,$M70=0,T70-(AD$5-$C70)=0),0,IF($C70&lt;AD$5,AC70-AC70/(T70-(AD$5-$C70)),IF($C70=AD$5,$M70-$M70/T70,0)))</f>
        <v>0</v>
      </c>
      <c r="AE70" s="45">
        <f t="shared" ref="AE70:AE133" si="22">IF(OR($C70=0,$M70=0,U70-(AE$5-$C70)=0),0,IF($C70&lt;AE$5,AD70-AD70/(U70-(AE$5-$C70)),IF($C70=AE$5,$M70-$M70/U70,0)))</f>
        <v>0</v>
      </c>
      <c r="AF70" s="45">
        <f t="shared" ref="AF70:AF133" si="23">IF(OR($C70=0,$M70=0,V70-(AF$5-$C70)=0),0,IF($C70&lt;AF$5,AE70-AE70/(V70-(AF$5-$C70)),IF($C70=AF$5,$M70-$M70/V70,0)))</f>
        <v>0</v>
      </c>
    </row>
    <row r="71" spans="1:32" x14ac:dyDescent="0.25">
      <c r="A71" s="17"/>
      <c r="B71" s="17"/>
      <c r="C71" s="34"/>
      <c r="D71" s="17"/>
      <c r="E71" s="17"/>
      <c r="F71" s="17"/>
      <c r="G71" s="17"/>
      <c r="H71" s="17"/>
      <c r="I71" s="53">
        <f>IF(C71&gt;A_Stammdaten!$B$12,0,SUM(D71,E71)-G71)</f>
        <v>0</v>
      </c>
      <c r="J71" s="17"/>
      <c r="K71" s="17"/>
      <c r="L71" s="17"/>
      <c r="M71" s="53">
        <f t="shared" ref="M71:M134" si="24">I71-J71-K71</f>
        <v>0</v>
      </c>
      <c r="N71" s="54">
        <f>IF(ISBLANK($B71),0,VLOOKUP($B71,Listen!$A$2:$C$45,2,FALSE))</f>
        <v>0</v>
      </c>
      <c r="O71" s="54">
        <f>IF(ISBLANK($B71),0,VLOOKUP($B71,Listen!$A$2:$C$45,3,FALSE))</f>
        <v>0</v>
      </c>
      <c r="P71" s="43">
        <f t="shared" si="16"/>
        <v>0</v>
      </c>
      <c r="Q71" s="43">
        <f t="shared" si="15"/>
        <v>0</v>
      </c>
      <c r="R71" s="43">
        <f t="shared" si="15"/>
        <v>0</v>
      </c>
      <c r="S71" s="43">
        <f t="shared" si="15"/>
        <v>0</v>
      </c>
      <c r="T71" s="43">
        <f t="shared" si="15"/>
        <v>0</v>
      </c>
      <c r="U71" s="43">
        <f t="shared" si="15"/>
        <v>0</v>
      </c>
      <c r="V71" s="43">
        <f t="shared" si="15"/>
        <v>0</v>
      </c>
      <c r="W71" s="45">
        <f t="shared" si="14"/>
        <v>0</v>
      </c>
      <c r="X71" s="45">
        <f>IF(C71=A_Stammdaten!$B$12,D_SAV!$M71-D_SAV!$Y71,HLOOKUP(A_Stammdaten!$B$12-1,$Z$5:$AF$304,ROW(C71)-4,FALSE)-$Y71)</f>
        <v>0</v>
      </c>
      <c r="Y71" s="45">
        <f>HLOOKUP(A_Stammdaten!$B$12,$Z$5:$AF$304,ROW(C71)-4,FALSE)</f>
        <v>0</v>
      </c>
      <c r="Z71" s="45">
        <f t="shared" si="17"/>
        <v>0</v>
      </c>
      <c r="AA71" s="45">
        <f t="shared" si="18"/>
        <v>0</v>
      </c>
      <c r="AB71" s="45">
        <f t="shared" si="19"/>
        <v>0</v>
      </c>
      <c r="AC71" s="45">
        <f t="shared" si="20"/>
        <v>0</v>
      </c>
      <c r="AD71" s="45">
        <f t="shared" si="21"/>
        <v>0</v>
      </c>
      <c r="AE71" s="45">
        <f t="shared" si="22"/>
        <v>0</v>
      </c>
      <c r="AF71" s="45">
        <f t="shared" si="23"/>
        <v>0</v>
      </c>
    </row>
    <row r="72" spans="1:32" x14ac:dyDescent="0.25">
      <c r="A72" s="17"/>
      <c r="B72" s="17"/>
      <c r="C72" s="34"/>
      <c r="D72" s="17"/>
      <c r="E72" s="17"/>
      <c r="F72" s="17"/>
      <c r="G72" s="17"/>
      <c r="H72" s="17"/>
      <c r="I72" s="53">
        <f>IF(C72&gt;A_Stammdaten!$B$12,0,SUM(D72,E72)-G72)</f>
        <v>0</v>
      </c>
      <c r="J72" s="17"/>
      <c r="K72" s="17"/>
      <c r="L72" s="17"/>
      <c r="M72" s="53">
        <f t="shared" si="24"/>
        <v>0</v>
      </c>
      <c r="N72" s="54">
        <f>IF(ISBLANK($B72),0,VLOOKUP($B72,Listen!$A$2:$C$45,2,FALSE))</f>
        <v>0</v>
      </c>
      <c r="O72" s="54">
        <f>IF(ISBLANK($B72),0,VLOOKUP($B72,Listen!$A$2:$C$45,3,FALSE))</f>
        <v>0</v>
      </c>
      <c r="P72" s="43">
        <f t="shared" si="16"/>
        <v>0</v>
      </c>
      <c r="Q72" s="43">
        <f t="shared" si="15"/>
        <v>0</v>
      </c>
      <c r="R72" s="43">
        <f t="shared" si="15"/>
        <v>0</v>
      </c>
      <c r="S72" s="43">
        <f t="shared" si="15"/>
        <v>0</v>
      </c>
      <c r="T72" s="43">
        <f t="shared" si="15"/>
        <v>0</v>
      </c>
      <c r="U72" s="43">
        <f t="shared" si="15"/>
        <v>0</v>
      </c>
      <c r="V72" s="43">
        <f t="shared" si="15"/>
        <v>0</v>
      </c>
      <c r="W72" s="45">
        <f t="shared" si="14"/>
        <v>0</v>
      </c>
      <c r="X72" s="45">
        <f>IF(C72=A_Stammdaten!$B$12,D_SAV!$M72-D_SAV!$Y72,HLOOKUP(A_Stammdaten!$B$12-1,$Z$5:$AF$304,ROW(C72)-4,FALSE)-$Y72)</f>
        <v>0</v>
      </c>
      <c r="Y72" s="45">
        <f>HLOOKUP(A_Stammdaten!$B$12,$Z$5:$AF$304,ROW(C72)-4,FALSE)</f>
        <v>0</v>
      </c>
      <c r="Z72" s="45">
        <f t="shared" si="17"/>
        <v>0</v>
      </c>
      <c r="AA72" s="45">
        <f t="shared" si="18"/>
        <v>0</v>
      </c>
      <c r="AB72" s="45">
        <f t="shared" si="19"/>
        <v>0</v>
      </c>
      <c r="AC72" s="45">
        <f t="shared" si="20"/>
        <v>0</v>
      </c>
      <c r="AD72" s="45">
        <f t="shared" si="21"/>
        <v>0</v>
      </c>
      <c r="AE72" s="45">
        <f t="shared" si="22"/>
        <v>0</v>
      </c>
      <c r="AF72" s="45">
        <f t="shared" si="23"/>
        <v>0</v>
      </c>
    </row>
    <row r="73" spans="1:32" x14ac:dyDescent="0.25">
      <c r="A73" s="17"/>
      <c r="B73" s="17"/>
      <c r="C73" s="34"/>
      <c r="D73" s="17"/>
      <c r="E73" s="17"/>
      <c r="F73" s="17"/>
      <c r="G73" s="17"/>
      <c r="H73" s="17"/>
      <c r="I73" s="53">
        <f>IF(C73&gt;A_Stammdaten!$B$12,0,SUM(D73,E73)-G73)</f>
        <v>0</v>
      </c>
      <c r="J73" s="17"/>
      <c r="K73" s="17"/>
      <c r="L73" s="17"/>
      <c r="M73" s="53">
        <f t="shared" si="24"/>
        <v>0</v>
      </c>
      <c r="N73" s="54">
        <f>IF(ISBLANK($B73),0,VLOOKUP($B73,Listen!$A$2:$C$45,2,FALSE))</f>
        <v>0</v>
      </c>
      <c r="O73" s="54">
        <f>IF(ISBLANK($B73),0,VLOOKUP($B73,Listen!$A$2:$C$45,3,FALSE))</f>
        <v>0</v>
      </c>
      <c r="P73" s="43">
        <f t="shared" si="16"/>
        <v>0</v>
      </c>
      <c r="Q73" s="43">
        <f t="shared" si="15"/>
        <v>0</v>
      </c>
      <c r="R73" s="43">
        <f t="shared" si="15"/>
        <v>0</v>
      </c>
      <c r="S73" s="43">
        <f t="shared" si="15"/>
        <v>0</v>
      </c>
      <c r="T73" s="43">
        <f t="shared" si="15"/>
        <v>0</v>
      </c>
      <c r="U73" s="43">
        <f t="shared" si="15"/>
        <v>0</v>
      </c>
      <c r="V73" s="43">
        <f t="shared" si="15"/>
        <v>0</v>
      </c>
      <c r="W73" s="45">
        <f t="shared" si="14"/>
        <v>0</v>
      </c>
      <c r="X73" s="45">
        <f>IF(C73=A_Stammdaten!$B$12,D_SAV!$M73-D_SAV!$Y73,HLOOKUP(A_Stammdaten!$B$12-1,$Z$5:$AF$304,ROW(C73)-4,FALSE)-$Y73)</f>
        <v>0</v>
      </c>
      <c r="Y73" s="45">
        <f>HLOOKUP(A_Stammdaten!$B$12,$Z$5:$AF$304,ROW(C73)-4,FALSE)</f>
        <v>0</v>
      </c>
      <c r="Z73" s="45">
        <f t="shared" si="17"/>
        <v>0</v>
      </c>
      <c r="AA73" s="45">
        <f t="shared" si="18"/>
        <v>0</v>
      </c>
      <c r="AB73" s="45">
        <f t="shared" si="19"/>
        <v>0</v>
      </c>
      <c r="AC73" s="45">
        <f t="shared" si="20"/>
        <v>0</v>
      </c>
      <c r="AD73" s="45">
        <f t="shared" si="21"/>
        <v>0</v>
      </c>
      <c r="AE73" s="45">
        <f t="shared" si="22"/>
        <v>0</v>
      </c>
      <c r="AF73" s="45">
        <f t="shared" si="23"/>
        <v>0</v>
      </c>
    </row>
    <row r="74" spans="1:32" x14ac:dyDescent="0.25">
      <c r="A74" s="17"/>
      <c r="B74" s="17"/>
      <c r="C74" s="34"/>
      <c r="D74" s="17"/>
      <c r="E74" s="17"/>
      <c r="F74" s="17"/>
      <c r="G74" s="17"/>
      <c r="H74" s="17"/>
      <c r="I74" s="53">
        <f>IF(C74&gt;A_Stammdaten!$B$12,0,SUM(D74,E74)-G74)</f>
        <v>0</v>
      </c>
      <c r="J74" s="17"/>
      <c r="K74" s="17"/>
      <c r="L74" s="17"/>
      <c r="M74" s="53">
        <f t="shared" si="24"/>
        <v>0</v>
      </c>
      <c r="N74" s="54">
        <f>IF(ISBLANK($B74),0,VLOOKUP($B74,Listen!$A$2:$C$45,2,FALSE))</f>
        <v>0</v>
      </c>
      <c r="O74" s="54">
        <f>IF(ISBLANK($B74),0,VLOOKUP($B74,Listen!$A$2:$C$45,3,FALSE))</f>
        <v>0</v>
      </c>
      <c r="P74" s="43">
        <f t="shared" si="16"/>
        <v>0</v>
      </c>
      <c r="Q74" s="43">
        <f t="shared" si="15"/>
        <v>0</v>
      </c>
      <c r="R74" s="43">
        <f t="shared" si="15"/>
        <v>0</v>
      </c>
      <c r="S74" s="43">
        <f t="shared" si="15"/>
        <v>0</v>
      </c>
      <c r="T74" s="43">
        <f t="shared" si="15"/>
        <v>0</v>
      </c>
      <c r="U74" s="43">
        <f t="shared" si="15"/>
        <v>0</v>
      </c>
      <c r="V74" s="43">
        <f t="shared" si="15"/>
        <v>0</v>
      </c>
      <c r="W74" s="45">
        <f t="shared" si="14"/>
        <v>0</v>
      </c>
      <c r="X74" s="45">
        <f>IF(C74=A_Stammdaten!$B$12,D_SAV!$M74-D_SAV!$Y74,HLOOKUP(A_Stammdaten!$B$12-1,$Z$5:$AF$304,ROW(C74)-4,FALSE)-$Y74)</f>
        <v>0</v>
      </c>
      <c r="Y74" s="45">
        <f>HLOOKUP(A_Stammdaten!$B$12,$Z$5:$AF$304,ROW(C74)-4,FALSE)</f>
        <v>0</v>
      </c>
      <c r="Z74" s="45">
        <f t="shared" si="17"/>
        <v>0</v>
      </c>
      <c r="AA74" s="45">
        <f t="shared" si="18"/>
        <v>0</v>
      </c>
      <c r="AB74" s="45">
        <f t="shared" si="19"/>
        <v>0</v>
      </c>
      <c r="AC74" s="45">
        <f t="shared" si="20"/>
        <v>0</v>
      </c>
      <c r="AD74" s="45">
        <f t="shared" si="21"/>
        <v>0</v>
      </c>
      <c r="AE74" s="45">
        <f t="shared" si="22"/>
        <v>0</v>
      </c>
      <c r="AF74" s="45">
        <f t="shared" si="23"/>
        <v>0</v>
      </c>
    </row>
    <row r="75" spans="1:32" x14ac:dyDescent="0.25">
      <c r="A75" s="17"/>
      <c r="B75" s="17"/>
      <c r="C75" s="34"/>
      <c r="D75" s="17"/>
      <c r="E75" s="17"/>
      <c r="F75" s="17"/>
      <c r="G75" s="17"/>
      <c r="H75" s="17"/>
      <c r="I75" s="53">
        <f>IF(C75&gt;A_Stammdaten!$B$12,0,SUM(D75,E75)-G75)</f>
        <v>0</v>
      </c>
      <c r="J75" s="17"/>
      <c r="K75" s="17"/>
      <c r="L75" s="17"/>
      <c r="M75" s="53">
        <f t="shared" si="24"/>
        <v>0</v>
      </c>
      <c r="N75" s="54">
        <f>IF(ISBLANK($B75),0,VLOOKUP($B75,Listen!$A$2:$C$45,2,FALSE))</f>
        <v>0</v>
      </c>
      <c r="O75" s="54">
        <f>IF(ISBLANK($B75),0,VLOOKUP($B75,Listen!$A$2:$C$45,3,FALSE))</f>
        <v>0</v>
      </c>
      <c r="P75" s="43">
        <f t="shared" si="16"/>
        <v>0</v>
      </c>
      <c r="Q75" s="43">
        <f t="shared" si="15"/>
        <v>0</v>
      </c>
      <c r="R75" s="43">
        <f t="shared" si="15"/>
        <v>0</v>
      </c>
      <c r="S75" s="43">
        <f t="shared" si="15"/>
        <v>0</v>
      </c>
      <c r="T75" s="43">
        <f t="shared" si="15"/>
        <v>0</v>
      </c>
      <c r="U75" s="43">
        <f t="shared" si="15"/>
        <v>0</v>
      </c>
      <c r="V75" s="43">
        <f t="shared" si="15"/>
        <v>0</v>
      </c>
      <c r="W75" s="45">
        <f t="shared" si="14"/>
        <v>0</v>
      </c>
      <c r="X75" s="45">
        <f>IF(C75=A_Stammdaten!$B$12,D_SAV!$M75-D_SAV!$Y75,HLOOKUP(A_Stammdaten!$B$12-1,$Z$5:$AF$304,ROW(C75)-4,FALSE)-$Y75)</f>
        <v>0</v>
      </c>
      <c r="Y75" s="45">
        <f>HLOOKUP(A_Stammdaten!$B$12,$Z$5:$AF$304,ROW(C75)-4,FALSE)</f>
        <v>0</v>
      </c>
      <c r="Z75" s="45">
        <f t="shared" si="17"/>
        <v>0</v>
      </c>
      <c r="AA75" s="45">
        <f t="shared" si="18"/>
        <v>0</v>
      </c>
      <c r="AB75" s="45">
        <f t="shared" si="19"/>
        <v>0</v>
      </c>
      <c r="AC75" s="45">
        <f t="shared" si="20"/>
        <v>0</v>
      </c>
      <c r="AD75" s="45">
        <f t="shared" si="21"/>
        <v>0</v>
      </c>
      <c r="AE75" s="45">
        <f t="shared" si="22"/>
        <v>0</v>
      </c>
      <c r="AF75" s="45">
        <f t="shared" si="23"/>
        <v>0</v>
      </c>
    </row>
    <row r="76" spans="1:32" x14ac:dyDescent="0.25">
      <c r="A76" s="17"/>
      <c r="B76" s="17"/>
      <c r="C76" s="34"/>
      <c r="D76" s="17"/>
      <c r="E76" s="17"/>
      <c r="F76" s="17"/>
      <c r="G76" s="17"/>
      <c r="H76" s="17"/>
      <c r="I76" s="53">
        <f>IF(C76&gt;A_Stammdaten!$B$12,0,SUM(D76,E76)-G76)</f>
        <v>0</v>
      </c>
      <c r="J76" s="17"/>
      <c r="K76" s="17"/>
      <c r="L76" s="17"/>
      <c r="M76" s="53">
        <f t="shared" si="24"/>
        <v>0</v>
      </c>
      <c r="N76" s="54">
        <f>IF(ISBLANK($B76),0,VLOOKUP($B76,Listen!$A$2:$C$45,2,FALSE))</f>
        <v>0</v>
      </c>
      <c r="O76" s="54">
        <f>IF(ISBLANK($B76),0,VLOOKUP($B76,Listen!$A$2:$C$45,3,FALSE))</f>
        <v>0</v>
      </c>
      <c r="P76" s="43">
        <f t="shared" si="16"/>
        <v>0</v>
      </c>
      <c r="Q76" s="43">
        <f t="shared" si="15"/>
        <v>0</v>
      </c>
      <c r="R76" s="43">
        <f t="shared" si="15"/>
        <v>0</v>
      </c>
      <c r="S76" s="43">
        <f t="shared" si="15"/>
        <v>0</v>
      </c>
      <c r="T76" s="43">
        <f t="shared" si="15"/>
        <v>0</v>
      </c>
      <c r="U76" s="43">
        <f t="shared" si="15"/>
        <v>0</v>
      </c>
      <c r="V76" s="43">
        <f t="shared" si="15"/>
        <v>0</v>
      </c>
      <c r="W76" s="45">
        <f t="shared" si="14"/>
        <v>0</v>
      </c>
      <c r="X76" s="45">
        <f>IF(C76=A_Stammdaten!$B$12,D_SAV!$M76-D_SAV!$Y76,HLOOKUP(A_Stammdaten!$B$12-1,$Z$5:$AF$304,ROW(C76)-4,FALSE)-$Y76)</f>
        <v>0</v>
      </c>
      <c r="Y76" s="45">
        <f>HLOOKUP(A_Stammdaten!$B$12,$Z$5:$AF$304,ROW(C76)-4,FALSE)</f>
        <v>0</v>
      </c>
      <c r="Z76" s="45">
        <f t="shared" si="17"/>
        <v>0</v>
      </c>
      <c r="AA76" s="45">
        <f t="shared" si="18"/>
        <v>0</v>
      </c>
      <c r="AB76" s="45">
        <f t="shared" si="19"/>
        <v>0</v>
      </c>
      <c r="AC76" s="45">
        <f t="shared" si="20"/>
        <v>0</v>
      </c>
      <c r="AD76" s="45">
        <f t="shared" si="21"/>
        <v>0</v>
      </c>
      <c r="AE76" s="45">
        <f t="shared" si="22"/>
        <v>0</v>
      </c>
      <c r="AF76" s="45">
        <f t="shared" si="23"/>
        <v>0</v>
      </c>
    </row>
    <row r="77" spans="1:32" x14ac:dyDescent="0.25">
      <c r="A77" s="17"/>
      <c r="B77" s="17"/>
      <c r="C77" s="34"/>
      <c r="D77" s="17"/>
      <c r="E77" s="17"/>
      <c r="F77" s="17"/>
      <c r="G77" s="17"/>
      <c r="H77" s="17"/>
      <c r="I77" s="53">
        <f>IF(C77&gt;A_Stammdaten!$B$12,0,SUM(D77,E77)-G77)</f>
        <v>0</v>
      </c>
      <c r="J77" s="17"/>
      <c r="K77" s="17"/>
      <c r="L77" s="17"/>
      <c r="M77" s="53">
        <f t="shared" si="24"/>
        <v>0</v>
      </c>
      <c r="N77" s="54">
        <f>IF(ISBLANK($B77),0,VLOOKUP($B77,Listen!$A$2:$C$45,2,FALSE))</f>
        <v>0</v>
      </c>
      <c r="O77" s="54">
        <f>IF(ISBLANK($B77),0,VLOOKUP($B77,Listen!$A$2:$C$45,3,FALSE))</f>
        <v>0</v>
      </c>
      <c r="P77" s="43">
        <f t="shared" si="16"/>
        <v>0</v>
      </c>
      <c r="Q77" s="43">
        <f t="shared" si="15"/>
        <v>0</v>
      </c>
      <c r="R77" s="43">
        <f t="shared" si="15"/>
        <v>0</v>
      </c>
      <c r="S77" s="43">
        <f t="shared" si="15"/>
        <v>0</v>
      </c>
      <c r="T77" s="43">
        <f t="shared" si="15"/>
        <v>0</v>
      </c>
      <c r="U77" s="43">
        <f t="shared" si="15"/>
        <v>0</v>
      </c>
      <c r="V77" s="43">
        <f t="shared" si="15"/>
        <v>0</v>
      </c>
      <c r="W77" s="45">
        <f t="shared" si="14"/>
        <v>0</v>
      </c>
      <c r="X77" s="45">
        <f>IF(C77=A_Stammdaten!$B$12,D_SAV!$M77-D_SAV!$Y77,HLOOKUP(A_Stammdaten!$B$12-1,$Z$5:$AF$304,ROW(C77)-4,FALSE)-$Y77)</f>
        <v>0</v>
      </c>
      <c r="Y77" s="45">
        <f>HLOOKUP(A_Stammdaten!$B$12,$Z$5:$AF$304,ROW(C77)-4,FALSE)</f>
        <v>0</v>
      </c>
      <c r="Z77" s="45">
        <f t="shared" si="17"/>
        <v>0</v>
      </c>
      <c r="AA77" s="45">
        <f t="shared" si="18"/>
        <v>0</v>
      </c>
      <c r="AB77" s="45">
        <f t="shared" si="19"/>
        <v>0</v>
      </c>
      <c r="AC77" s="45">
        <f t="shared" si="20"/>
        <v>0</v>
      </c>
      <c r="AD77" s="45">
        <f t="shared" si="21"/>
        <v>0</v>
      </c>
      <c r="AE77" s="45">
        <f t="shared" si="22"/>
        <v>0</v>
      </c>
      <c r="AF77" s="45">
        <f t="shared" si="23"/>
        <v>0</v>
      </c>
    </row>
    <row r="78" spans="1:32" x14ac:dyDescent="0.25">
      <c r="A78" s="17"/>
      <c r="B78" s="17"/>
      <c r="C78" s="34"/>
      <c r="D78" s="17"/>
      <c r="E78" s="17"/>
      <c r="F78" s="17"/>
      <c r="G78" s="17"/>
      <c r="H78" s="17"/>
      <c r="I78" s="53">
        <f>IF(C78&gt;A_Stammdaten!$B$12,0,SUM(D78,E78)-G78)</f>
        <v>0</v>
      </c>
      <c r="J78" s="17"/>
      <c r="K78" s="17"/>
      <c r="L78" s="17"/>
      <c r="M78" s="53">
        <f t="shared" si="24"/>
        <v>0</v>
      </c>
      <c r="N78" s="54">
        <f>IF(ISBLANK($B78),0,VLOOKUP($B78,Listen!$A$2:$C$45,2,FALSE))</f>
        <v>0</v>
      </c>
      <c r="O78" s="54">
        <f>IF(ISBLANK($B78),0,VLOOKUP($B78,Listen!$A$2:$C$45,3,FALSE))</f>
        <v>0</v>
      </c>
      <c r="P78" s="43">
        <f t="shared" si="16"/>
        <v>0</v>
      </c>
      <c r="Q78" s="43">
        <f t="shared" si="15"/>
        <v>0</v>
      </c>
      <c r="R78" s="43">
        <f t="shared" si="15"/>
        <v>0</v>
      </c>
      <c r="S78" s="43">
        <f t="shared" si="15"/>
        <v>0</v>
      </c>
      <c r="T78" s="43">
        <f t="shared" si="15"/>
        <v>0</v>
      </c>
      <c r="U78" s="43">
        <f t="shared" si="15"/>
        <v>0</v>
      </c>
      <c r="V78" s="43">
        <f t="shared" si="15"/>
        <v>0</v>
      </c>
      <c r="W78" s="45">
        <f t="shared" si="14"/>
        <v>0</v>
      </c>
      <c r="X78" s="45">
        <f>IF(C78=A_Stammdaten!$B$12,D_SAV!$M78-D_SAV!$Y78,HLOOKUP(A_Stammdaten!$B$12-1,$Z$5:$AF$304,ROW(C78)-4,FALSE)-$Y78)</f>
        <v>0</v>
      </c>
      <c r="Y78" s="45">
        <f>HLOOKUP(A_Stammdaten!$B$12,$Z$5:$AF$304,ROW(C78)-4,FALSE)</f>
        <v>0</v>
      </c>
      <c r="Z78" s="45">
        <f t="shared" si="17"/>
        <v>0</v>
      </c>
      <c r="AA78" s="45">
        <f t="shared" si="18"/>
        <v>0</v>
      </c>
      <c r="AB78" s="45">
        <f t="shared" si="19"/>
        <v>0</v>
      </c>
      <c r="AC78" s="45">
        <f t="shared" si="20"/>
        <v>0</v>
      </c>
      <c r="AD78" s="45">
        <f t="shared" si="21"/>
        <v>0</v>
      </c>
      <c r="AE78" s="45">
        <f t="shared" si="22"/>
        <v>0</v>
      </c>
      <c r="AF78" s="45">
        <f t="shared" si="23"/>
        <v>0</v>
      </c>
    </row>
    <row r="79" spans="1:32" x14ac:dyDescent="0.25">
      <c r="A79" s="17"/>
      <c r="B79" s="17"/>
      <c r="C79" s="34"/>
      <c r="D79" s="17"/>
      <c r="E79" s="17"/>
      <c r="F79" s="17"/>
      <c r="G79" s="17"/>
      <c r="H79" s="17"/>
      <c r="I79" s="53">
        <f>IF(C79&gt;A_Stammdaten!$B$12,0,SUM(D79,E79)-G79)</f>
        <v>0</v>
      </c>
      <c r="J79" s="17"/>
      <c r="K79" s="17"/>
      <c r="L79" s="17"/>
      <c r="M79" s="53">
        <f t="shared" si="24"/>
        <v>0</v>
      </c>
      <c r="N79" s="54">
        <f>IF(ISBLANK($B79),0,VLOOKUP($B79,Listen!$A$2:$C$45,2,FALSE))</f>
        <v>0</v>
      </c>
      <c r="O79" s="54">
        <f>IF(ISBLANK($B79),0,VLOOKUP($B79,Listen!$A$2:$C$45,3,FALSE))</f>
        <v>0</v>
      </c>
      <c r="P79" s="43">
        <f t="shared" si="16"/>
        <v>0</v>
      </c>
      <c r="Q79" s="43">
        <f t="shared" si="15"/>
        <v>0</v>
      </c>
      <c r="R79" s="43">
        <f t="shared" si="15"/>
        <v>0</v>
      </c>
      <c r="S79" s="43">
        <f t="shared" si="15"/>
        <v>0</v>
      </c>
      <c r="T79" s="43">
        <f t="shared" si="15"/>
        <v>0</v>
      </c>
      <c r="U79" s="43">
        <f t="shared" si="15"/>
        <v>0</v>
      </c>
      <c r="V79" s="43">
        <f t="shared" si="15"/>
        <v>0</v>
      </c>
      <c r="W79" s="45">
        <f t="shared" si="14"/>
        <v>0</v>
      </c>
      <c r="X79" s="45">
        <f>IF(C79=A_Stammdaten!$B$12,D_SAV!$M79-D_SAV!$Y79,HLOOKUP(A_Stammdaten!$B$12-1,$Z$5:$AF$304,ROW(C79)-4,FALSE)-$Y79)</f>
        <v>0</v>
      </c>
      <c r="Y79" s="45">
        <f>HLOOKUP(A_Stammdaten!$B$12,$Z$5:$AF$304,ROW(C79)-4,FALSE)</f>
        <v>0</v>
      </c>
      <c r="Z79" s="45">
        <f t="shared" si="17"/>
        <v>0</v>
      </c>
      <c r="AA79" s="45">
        <f t="shared" si="18"/>
        <v>0</v>
      </c>
      <c r="AB79" s="45">
        <f t="shared" si="19"/>
        <v>0</v>
      </c>
      <c r="AC79" s="45">
        <f t="shared" si="20"/>
        <v>0</v>
      </c>
      <c r="AD79" s="45">
        <f t="shared" si="21"/>
        <v>0</v>
      </c>
      <c r="AE79" s="45">
        <f t="shared" si="22"/>
        <v>0</v>
      </c>
      <c r="AF79" s="45">
        <f t="shared" si="23"/>
        <v>0</v>
      </c>
    </row>
    <row r="80" spans="1:32" x14ac:dyDescent="0.25">
      <c r="A80" s="17"/>
      <c r="B80" s="17"/>
      <c r="C80" s="34"/>
      <c r="D80" s="17"/>
      <c r="E80" s="17"/>
      <c r="F80" s="17"/>
      <c r="G80" s="17"/>
      <c r="H80" s="17"/>
      <c r="I80" s="53">
        <f>IF(C80&gt;A_Stammdaten!$B$12,0,SUM(D80,E80)-G80)</f>
        <v>0</v>
      </c>
      <c r="J80" s="17"/>
      <c r="K80" s="17"/>
      <c r="L80" s="17"/>
      <c r="M80" s="53">
        <f t="shared" si="24"/>
        <v>0</v>
      </c>
      <c r="N80" s="54">
        <f>IF(ISBLANK($B80),0,VLOOKUP($B80,Listen!$A$2:$C$45,2,FALSE))</f>
        <v>0</v>
      </c>
      <c r="O80" s="54">
        <f>IF(ISBLANK($B80),0,VLOOKUP($B80,Listen!$A$2:$C$45,3,FALSE))</f>
        <v>0</v>
      </c>
      <c r="P80" s="43">
        <f t="shared" si="16"/>
        <v>0</v>
      </c>
      <c r="Q80" s="43">
        <f t="shared" si="15"/>
        <v>0</v>
      </c>
      <c r="R80" s="43">
        <f t="shared" si="15"/>
        <v>0</v>
      </c>
      <c r="S80" s="43">
        <f t="shared" si="15"/>
        <v>0</v>
      </c>
      <c r="T80" s="43">
        <f t="shared" si="15"/>
        <v>0</v>
      </c>
      <c r="U80" s="43">
        <f t="shared" si="15"/>
        <v>0</v>
      </c>
      <c r="V80" s="43">
        <f t="shared" si="15"/>
        <v>0</v>
      </c>
      <c r="W80" s="45">
        <f t="shared" si="14"/>
        <v>0</v>
      </c>
      <c r="X80" s="45">
        <f>IF(C80=A_Stammdaten!$B$12,D_SAV!$M80-D_SAV!$Y80,HLOOKUP(A_Stammdaten!$B$12-1,$Z$5:$AF$304,ROW(C80)-4,FALSE)-$Y80)</f>
        <v>0</v>
      </c>
      <c r="Y80" s="45">
        <f>HLOOKUP(A_Stammdaten!$B$12,$Z$5:$AF$304,ROW(C80)-4,FALSE)</f>
        <v>0</v>
      </c>
      <c r="Z80" s="45">
        <f t="shared" si="17"/>
        <v>0</v>
      </c>
      <c r="AA80" s="45">
        <f t="shared" si="18"/>
        <v>0</v>
      </c>
      <c r="AB80" s="45">
        <f t="shared" si="19"/>
        <v>0</v>
      </c>
      <c r="AC80" s="45">
        <f t="shared" si="20"/>
        <v>0</v>
      </c>
      <c r="AD80" s="45">
        <f t="shared" si="21"/>
        <v>0</v>
      </c>
      <c r="AE80" s="45">
        <f t="shared" si="22"/>
        <v>0</v>
      </c>
      <c r="AF80" s="45">
        <f t="shared" si="23"/>
        <v>0</v>
      </c>
    </row>
    <row r="81" spans="1:32" x14ac:dyDescent="0.25">
      <c r="A81" s="17"/>
      <c r="B81" s="17"/>
      <c r="C81" s="34"/>
      <c r="D81" s="17"/>
      <c r="E81" s="17"/>
      <c r="F81" s="17"/>
      <c r="G81" s="17"/>
      <c r="H81" s="17"/>
      <c r="I81" s="53">
        <f>IF(C81&gt;A_Stammdaten!$B$12,0,SUM(D81,E81)-G81)</f>
        <v>0</v>
      </c>
      <c r="J81" s="17"/>
      <c r="K81" s="17"/>
      <c r="L81" s="17"/>
      <c r="M81" s="53">
        <f t="shared" si="24"/>
        <v>0</v>
      </c>
      <c r="N81" s="54">
        <f>IF(ISBLANK($B81),0,VLOOKUP($B81,Listen!$A$2:$C$45,2,FALSE))</f>
        <v>0</v>
      </c>
      <c r="O81" s="54">
        <f>IF(ISBLANK($B81),0,VLOOKUP($B81,Listen!$A$2:$C$45,3,FALSE))</f>
        <v>0</v>
      </c>
      <c r="P81" s="43">
        <f t="shared" si="16"/>
        <v>0</v>
      </c>
      <c r="Q81" s="43">
        <f t="shared" si="15"/>
        <v>0</v>
      </c>
      <c r="R81" s="43">
        <f t="shared" si="15"/>
        <v>0</v>
      </c>
      <c r="S81" s="43">
        <f t="shared" si="15"/>
        <v>0</v>
      </c>
      <c r="T81" s="43">
        <f t="shared" si="15"/>
        <v>0</v>
      </c>
      <c r="U81" s="43">
        <f t="shared" si="15"/>
        <v>0</v>
      </c>
      <c r="V81" s="43">
        <f t="shared" si="15"/>
        <v>0</v>
      </c>
      <c r="W81" s="45">
        <f t="shared" si="14"/>
        <v>0</v>
      </c>
      <c r="X81" s="45">
        <f>IF(C81=A_Stammdaten!$B$12,D_SAV!$M81-D_SAV!$Y81,HLOOKUP(A_Stammdaten!$B$12-1,$Z$5:$AF$304,ROW(C81)-4,FALSE)-$Y81)</f>
        <v>0</v>
      </c>
      <c r="Y81" s="45">
        <f>HLOOKUP(A_Stammdaten!$B$12,$Z$5:$AF$304,ROW(C81)-4,FALSE)</f>
        <v>0</v>
      </c>
      <c r="Z81" s="45">
        <f t="shared" si="17"/>
        <v>0</v>
      </c>
      <c r="AA81" s="45">
        <f t="shared" si="18"/>
        <v>0</v>
      </c>
      <c r="AB81" s="45">
        <f t="shared" si="19"/>
        <v>0</v>
      </c>
      <c r="AC81" s="45">
        <f t="shared" si="20"/>
        <v>0</v>
      </c>
      <c r="AD81" s="45">
        <f t="shared" si="21"/>
        <v>0</v>
      </c>
      <c r="AE81" s="45">
        <f t="shared" si="22"/>
        <v>0</v>
      </c>
      <c r="AF81" s="45">
        <f t="shared" si="23"/>
        <v>0</v>
      </c>
    </row>
    <row r="82" spans="1:32" x14ac:dyDescent="0.25">
      <c r="A82" s="17"/>
      <c r="B82" s="17"/>
      <c r="C82" s="34"/>
      <c r="D82" s="17"/>
      <c r="E82" s="17"/>
      <c r="F82" s="17"/>
      <c r="G82" s="17"/>
      <c r="H82" s="17"/>
      <c r="I82" s="53">
        <f>IF(C82&gt;A_Stammdaten!$B$12,0,SUM(D82,E82)-G82)</f>
        <v>0</v>
      </c>
      <c r="J82" s="17"/>
      <c r="K82" s="17"/>
      <c r="L82" s="17"/>
      <c r="M82" s="53">
        <f t="shared" si="24"/>
        <v>0</v>
      </c>
      <c r="N82" s="54">
        <f>IF(ISBLANK($B82),0,VLOOKUP($B82,Listen!$A$2:$C$45,2,FALSE))</f>
        <v>0</v>
      </c>
      <c r="O82" s="54">
        <f>IF(ISBLANK($B82),0,VLOOKUP($B82,Listen!$A$2:$C$45,3,FALSE))</f>
        <v>0</v>
      </c>
      <c r="P82" s="43">
        <f t="shared" si="16"/>
        <v>0</v>
      </c>
      <c r="Q82" s="43">
        <f t="shared" si="15"/>
        <v>0</v>
      </c>
      <c r="R82" s="43">
        <f t="shared" si="15"/>
        <v>0</v>
      </c>
      <c r="S82" s="43">
        <f t="shared" si="15"/>
        <v>0</v>
      </c>
      <c r="T82" s="43">
        <f t="shared" si="15"/>
        <v>0</v>
      </c>
      <c r="U82" s="43">
        <f t="shared" si="15"/>
        <v>0</v>
      </c>
      <c r="V82" s="43">
        <f t="shared" si="15"/>
        <v>0</v>
      </c>
      <c r="W82" s="45">
        <f t="shared" si="14"/>
        <v>0</v>
      </c>
      <c r="X82" s="45">
        <f>IF(C82=A_Stammdaten!$B$12,D_SAV!$M82-D_SAV!$Y82,HLOOKUP(A_Stammdaten!$B$12-1,$Z$5:$AF$304,ROW(C82)-4,FALSE)-$Y82)</f>
        <v>0</v>
      </c>
      <c r="Y82" s="45">
        <f>HLOOKUP(A_Stammdaten!$B$12,$Z$5:$AF$304,ROW(C82)-4,FALSE)</f>
        <v>0</v>
      </c>
      <c r="Z82" s="45">
        <f t="shared" si="17"/>
        <v>0</v>
      </c>
      <c r="AA82" s="45">
        <f t="shared" si="18"/>
        <v>0</v>
      </c>
      <c r="AB82" s="45">
        <f t="shared" si="19"/>
        <v>0</v>
      </c>
      <c r="AC82" s="45">
        <f t="shared" si="20"/>
        <v>0</v>
      </c>
      <c r="AD82" s="45">
        <f t="shared" si="21"/>
        <v>0</v>
      </c>
      <c r="AE82" s="45">
        <f t="shared" si="22"/>
        <v>0</v>
      </c>
      <c r="AF82" s="45">
        <f t="shared" si="23"/>
        <v>0</v>
      </c>
    </row>
    <row r="83" spans="1:32" x14ac:dyDescent="0.25">
      <c r="A83" s="17"/>
      <c r="B83" s="17"/>
      <c r="C83" s="34"/>
      <c r="D83" s="17"/>
      <c r="E83" s="17"/>
      <c r="F83" s="17"/>
      <c r="G83" s="17"/>
      <c r="H83" s="17"/>
      <c r="I83" s="53">
        <f>IF(C83&gt;A_Stammdaten!$B$12,0,SUM(D83,E83)-G83)</f>
        <v>0</v>
      </c>
      <c r="J83" s="17"/>
      <c r="K83" s="17"/>
      <c r="L83" s="17"/>
      <c r="M83" s="53">
        <f t="shared" si="24"/>
        <v>0</v>
      </c>
      <c r="N83" s="54">
        <f>IF(ISBLANK($B83),0,VLOOKUP($B83,Listen!$A$2:$C$45,2,FALSE))</f>
        <v>0</v>
      </c>
      <c r="O83" s="54">
        <f>IF(ISBLANK($B83),0,VLOOKUP($B83,Listen!$A$2:$C$45,3,FALSE))</f>
        <v>0</v>
      </c>
      <c r="P83" s="43">
        <f t="shared" si="16"/>
        <v>0</v>
      </c>
      <c r="Q83" s="43">
        <f t="shared" si="15"/>
        <v>0</v>
      </c>
      <c r="R83" s="43">
        <f t="shared" si="15"/>
        <v>0</v>
      </c>
      <c r="S83" s="43">
        <f t="shared" si="15"/>
        <v>0</v>
      </c>
      <c r="T83" s="43">
        <f t="shared" si="15"/>
        <v>0</v>
      </c>
      <c r="U83" s="43">
        <f t="shared" si="15"/>
        <v>0</v>
      </c>
      <c r="V83" s="43">
        <f t="shared" si="15"/>
        <v>0</v>
      </c>
      <c r="W83" s="45">
        <f t="shared" si="14"/>
        <v>0</v>
      </c>
      <c r="X83" s="45">
        <f>IF(C83=A_Stammdaten!$B$12,D_SAV!$M83-D_SAV!$Y83,HLOOKUP(A_Stammdaten!$B$12-1,$Z$5:$AF$304,ROW(C83)-4,FALSE)-$Y83)</f>
        <v>0</v>
      </c>
      <c r="Y83" s="45">
        <f>HLOOKUP(A_Stammdaten!$B$12,$Z$5:$AF$304,ROW(C83)-4,FALSE)</f>
        <v>0</v>
      </c>
      <c r="Z83" s="45">
        <f t="shared" si="17"/>
        <v>0</v>
      </c>
      <c r="AA83" s="45">
        <f t="shared" si="18"/>
        <v>0</v>
      </c>
      <c r="AB83" s="45">
        <f t="shared" si="19"/>
        <v>0</v>
      </c>
      <c r="AC83" s="45">
        <f t="shared" si="20"/>
        <v>0</v>
      </c>
      <c r="AD83" s="45">
        <f t="shared" si="21"/>
        <v>0</v>
      </c>
      <c r="AE83" s="45">
        <f t="shared" si="22"/>
        <v>0</v>
      </c>
      <c r="AF83" s="45">
        <f t="shared" si="23"/>
        <v>0</v>
      </c>
    </row>
    <row r="84" spans="1:32" x14ac:dyDescent="0.25">
      <c r="A84" s="17"/>
      <c r="B84" s="17"/>
      <c r="C84" s="34"/>
      <c r="D84" s="17"/>
      <c r="E84" s="17"/>
      <c r="F84" s="17"/>
      <c r="G84" s="17"/>
      <c r="H84" s="17"/>
      <c r="I84" s="53">
        <f>IF(C84&gt;A_Stammdaten!$B$12,0,SUM(D84,E84)-G84)</f>
        <v>0</v>
      </c>
      <c r="J84" s="17"/>
      <c r="K84" s="17"/>
      <c r="L84" s="17"/>
      <c r="M84" s="53">
        <f t="shared" si="24"/>
        <v>0</v>
      </c>
      <c r="N84" s="54">
        <f>IF(ISBLANK($B84),0,VLOOKUP($B84,Listen!$A$2:$C$45,2,FALSE))</f>
        <v>0</v>
      </c>
      <c r="O84" s="54">
        <f>IF(ISBLANK($B84),0,VLOOKUP($B84,Listen!$A$2:$C$45,3,FALSE))</f>
        <v>0</v>
      </c>
      <c r="P84" s="43">
        <f t="shared" si="16"/>
        <v>0</v>
      </c>
      <c r="Q84" s="43">
        <f t="shared" si="15"/>
        <v>0</v>
      </c>
      <c r="R84" s="43">
        <f t="shared" si="15"/>
        <v>0</v>
      </c>
      <c r="S84" s="43">
        <f t="shared" si="15"/>
        <v>0</v>
      </c>
      <c r="T84" s="43">
        <f t="shared" si="15"/>
        <v>0</v>
      </c>
      <c r="U84" s="43">
        <f t="shared" si="15"/>
        <v>0</v>
      </c>
      <c r="V84" s="43">
        <f t="shared" si="15"/>
        <v>0</v>
      </c>
      <c r="W84" s="45">
        <f t="shared" si="14"/>
        <v>0</v>
      </c>
      <c r="X84" s="45">
        <f>IF(C84=A_Stammdaten!$B$12,D_SAV!$M84-D_SAV!$Y84,HLOOKUP(A_Stammdaten!$B$12-1,$Z$5:$AF$304,ROW(C84)-4,FALSE)-$Y84)</f>
        <v>0</v>
      </c>
      <c r="Y84" s="45">
        <f>HLOOKUP(A_Stammdaten!$B$12,$Z$5:$AF$304,ROW(C84)-4,FALSE)</f>
        <v>0</v>
      </c>
      <c r="Z84" s="45">
        <f t="shared" si="17"/>
        <v>0</v>
      </c>
      <c r="AA84" s="45">
        <f t="shared" si="18"/>
        <v>0</v>
      </c>
      <c r="AB84" s="45">
        <f t="shared" si="19"/>
        <v>0</v>
      </c>
      <c r="AC84" s="45">
        <f t="shared" si="20"/>
        <v>0</v>
      </c>
      <c r="AD84" s="45">
        <f t="shared" si="21"/>
        <v>0</v>
      </c>
      <c r="AE84" s="45">
        <f t="shared" si="22"/>
        <v>0</v>
      </c>
      <c r="AF84" s="45">
        <f t="shared" si="23"/>
        <v>0</v>
      </c>
    </row>
    <row r="85" spans="1:32" x14ac:dyDescent="0.25">
      <c r="A85" s="17"/>
      <c r="B85" s="17"/>
      <c r="C85" s="34"/>
      <c r="D85" s="17"/>
      <c r="E85" s="17"/>
      <c r="F85" s="17"/>
      <c r="G85" s="17"/>
      <c r="H85" s="17"/>
      <c r="I85" s="53">
        <f>IF(C85&gt;A_Stammdaten!$B$12,0,SUM(D85,E85)-G85)</f>
        <v>0</v>
      </c>
      <c r="J85" s="17"/>
      <c r="K85" s="17"/>
      <c r="L85" s="17"/>
      <c r="M85" s="53">
        <f t="shared" si="24"/>
        <v>0</v>
      </c>
      <c r="N85" s="54">
        <f>IF(ISBLANK($B85),0,VLOOKUP($B85,Listen!$A$2:$C$45,2,FALSE))</f>
        <v>0</v>
      </c>
      <c r="O85" s="54">
        <f>IF(ISBLANK($B85),0,VLOOKUP($B85,Listen!$A$2:$C$45,3,FALSE))</f>
        <v>0</v>
      </c>
      <c r="P85" s="43">
        <f t="shared" si="16"/>
        <v>0</v>
      </c>
      <c r="Q85" s="43">
        <f t="shared" si="15"/>
        <v>0</v>
      </c>
      <c r="R85" s="43">
        <f t="shared" si="15"/>
        <v>0</v>
      </c>
      <c r="S85" s="43">
        <f t="shared" si="15"/>
        <v>0</v>
      </c>
      <c r="T85" s="43">
        <f t="shared" si="15"/>
        <v>0</v>
      </c>
      <c r="U85" s="43">
        <f t="shared" si="15"/>
        <v>0</v>
      </c>
      <c r="V85" s="43">
        <f t="shared" si="15"/>
        <v>0</v>
      </c>
      <c r="W85" s="45">
        <f t="shared" si="14"/>
        <v>0</v>
      </c>
      <c r="X85" s="45">
        <f>IF(C85=A_Stammdaten!$B$12,D_SAV!$M85-D_SAV!$Y85,HLOOKUP(A_Stammdaten!$B$12-1,$Z$5:$AF$304,ROW(C85)-4,FALSE)-$Y85)</f>
        <v>0</v>
      </c>
      <c r="Y85" s="45">
        <f>HLOOKUP(A_Stammdaten!$B$12,$Z$5:$AF$304,ROW(C85)-4,FALSE)</f>
        <v>0</v>
      </c>
      <c r="Z85" s="45">
        <f t="shared" si="17"/>
        <v>0</v>
      </c>
      <c r="AA85" s="45">
        <f t="shared" si="18"/>
        <v>0</v>
      </c>
      <c r="AB85" s="45">
        <f t="shared" si="19"/>
        <v>0</v>
      </c>
      <c r="AC85" s="45">
        <f t="shared" si="20"/>
        <v>0</v>
      </c>
      <c r="AD85" s="45">
        <f t="shared" si="21"/>
        <v>0</v>
      </c>
      <c r="AE85" s="45">
        <f t="shared" si="22"/>
        <v>0</v>
      </c>
      <c r="AF85" s="45">
        <f t="shared" si="23"/>
        <v>0</v>
      </c>
    </row>
    <row r="86" spans="1:32" x14ac:dyDescent="0.25">
      <c r="A86" s="17"/>
      <c r="B86" s="17"/>
      <c r="C86" s="34"/>
      <c r="D86" s="17"/>
      <c r="E86" s="17"/>
      <c r="F86" s="17"/>
      <c r="G86" s="17"/>
      <c r="H86" s="17"/>
      <c r="I86" s="53">
        <f>IF(C86&gt;A_Stammdaten!$B$12,0,SUM(D86,E86)-G86)</f>
        <v>0</v>
      </c>
      <c r="J86" s="17"/>
      <c r="K86" s="17"/>
      <c r="L86" s="17"/>
      <c r="M86" s="53">
        <f t="shared" si="24"/>
        <v>0</v>
      </c>
      <c r="N86" s="54">
        <f>IF(ISBLANK($B86),0,VLOOKUP($B86,Listen!$A$2:$C$45,2,FALSE))</f>
        <v>0</v>
      </c>
      <c r="O86" s="54">
        <f>IF(ISBLANK($B86),0,VLOOKUP($B86,Listen!$A$2:$C$45,3,FALSE))</f>
        <v>0</v>
      </c>
      <c r="P86" s="43">
        <f t="shared" si="16"/>
        <v>0</v>
      </c>
      <c r="Q86" s="43">
        <f t="shared" si="15"/>
        <v>0</v>
      </c>
      <c r="R86" s="43">
        <f t="shared" si="15"/>
        <v>0</v>
      </c>
      <c r="S86" s="43">
        <f t="shared" si="15"/>
        <v>0</v>
      </c>
      <c r="T86" s="43">
        <f t="shared" si="15"/>
        <v>0</v>
      </c>
      <c r="U86" s="43">
        <f t="shared" si="15"/>
        <v>0</v>
      </c>
      <c r="V86" s="43">
        <f t="shared" si="15"/>
        <v>0</v>
      </c>
      <c r="W86" s="45">
        <f t="shared" si="14"/>
        <v>0</v>
      </c>
      <c r="X86" s="45">
        <f>IF(C86=A_Stammdaten!$B$12,D_SAV!$M86-D_SAV!$Y86,HLOOKUP(A_Stammdaten!$B$12-1,$Z$5:$AF$304,ROW(C86)-4,FALSE)-$Y86)</f>
        <v>0</v>
      </c>
      <c r="Y86" s="45">
        <f>HLOOKUP(A_Stammdaten!$B$12,$Z$5:$AF$304,ROW(C86)-4,FALSE)</f>
        <v>0</v>
      </c>
      <c r="Z86" s="45">
        <f t="shared" si="17"/>
        <v>0</v>
      </c>
      <c r="AA86" s="45">
        <f t="shared" si="18"/>
        <v>0</v>
      </c>
      <c r="AB86" s="45">
        <f t="shared" si="19"/>
        <v>0</v>
      </c>
      <c r="AC86" s="45">
        <f t="shared" si="20"/>
        <v>0</v>
      </c>
      <c r="AD86" s="45">
        <f t="shared" si="21"/>
        <v>0</v>
      </c>
      <c r="AE86" s="45">
        <f t="shared" si="22"/>
        <v>0</v>
      </c>
      <c r="AF86" s="45">
        <f t="shared" si="23"/>
        <v>0</v>
      </c>
    </row>
    <row r="87" spans="1:32" x14ac:dyDescent="0.25">
      <c r="A87" s="17"/>
      <c r="B87" s="17"/>
      <c r="C87" s="34"/>
      <c r="D87" s="17"/>
      <c r="E87" s="17"/>
      <c r="F87" s="17"/>
      <c r="G87" s="17"/>
      <c r="H87" s="17"/>
      <c r="I87" s="53">
        <f>IF(C87&gt;A_Stammdaten!$B$12,0,SUM(D87,E87)-G87)</f>
        <v>0</v>
      </c>
      <c r="J87" s="17"/>
      <c r="K87" s="17"/>
      <c r="L87" s="17"/>
      <c r="M87" s="53">
        <f t="shared" si="24"/>
        <v>0</v>
      </c>
      <c r="N87" s="54">
        <f>IF(ISBLANK($B87),0,VLOOKUP($B87,Listen!$A$2:$C$45,2,FALSE))</f>
        <v>0</v>
      </c>
      <c r="O87" s="54">
        <f>IF(ISBLANK($B87),0,VLOOKUP($B87,Listen!$A$2:$C$45,3,FALSE))</f>
        <v>0</v>
      </c>
      <c r="P87" s="43">
        <f t="shared" si="16"/>
        <v>0</v>
      </c>
      <c r="Q87" s="43">
        <f t="shared" si="15"/>
        <v>0</v>
      </c>
      <c r="R87" s="43">
        <f t="shared" si="15"/>
        <v>0</v>
      </c>
      <c r="S87" s="43">
        <f t="shared" si="15"/>
        <v>0</v>
      </c>
      <c r="T87" s="43">
        <f t="shared" si="15"/>
        <v>0</v>
      </c>
      <c r="U87" s="43">
        <f t="shared" si="15"/>
        <v>0</v>
      </c>
      <c r="V87" s="43">
        <f t="shared" si="15"/>
        <v>0</v>
      </c>
      <c r="W87" s="45">
        <f t="shared" si="14"/>
        <v>0</v>
      </c>
      <c r="X87" s="45">
        <f>IF(C87=A_Stammdaten!$B$12,D_SAV!$M87-D_SAV!$Y87,HLOOKUP(A_Stammdaten!$B$12-1,$Z$5:$AF$304,ROW(C87)-4,FALSE)-$Y87)</f>
        <v>0</v>
      </c>
      <c r="Y87" s="45">
        <f>HLOOKUP(A_Stammdaten!$B$12,$Z$5:$AF$304,ROW(C87)-4,FALSE)</f>
        <v>0</v>
      </c>
      <c r="Z87" s="45">
        <f t="shared" si="17"/>
        <v>0</v>
      </c>
      <c r="AA87" s="45">
        <f t="shared" si="18"/>
        <v>0</v>
      </c>
      <c r="AB87" s="45">
        <f t="shared" si="19"/>
        <v>0</v>
      </c>
      <c r="AC87" s="45">
        <f t="shared" si="20"/>
        <v>0</v>
      </c>
      <c r="AD87" s="45">
        <f t="shared" si="21"/>
        <v>0</v>
      </c>
      <c r="AE87" s="45">
        <f t="shared" si="22"/>
        <v>0</v>
      </c>
      <c r="AF87" s="45">
        <f t="shared" si="23"/>
        <v>0</v>
      </c>
    </row>
    <row r="88" spans="1:32" x14ac:dyDescent="0.25">
      <c r="A88" s="17"/>
      <c r="B88" s="17"/>
      <c r="C88" s="34"/>
      <c r="D88" s="17"/>
      <c r="E88" s="17"/>
      <c r="F88" s="17"/>
      <c r="G88" s="17"/>
      <c r="H88" s="17"/>
      <c r="I88" s="53">
        <f>IF(C88&gt;A_Stammdaten!$B$12,0,SUM(D88,E88)-G88)</f>
        <v>0</v>
      </c>
      <c r="J88" s="17"/>
      <c r="K88" s="17"/>
      <c r="L88" s="17"/>
      <c r="M88" s="53">
        <f t="shared" si="24"/>
        <v>0</v>
      </c>
      <c r="N88" s="54">
        <f>IF(ISBLANK($B88),0,VLOOKUP($B88,Listen!$A$2:$C$45,2,FALSE))</f>
        <v>0</v>
      </c>
      <c r="O88" s="54">
        <f>IF(ISBLANK($B88),0,VLOOKUP($B88,Listen!$A$2:$C$45,3,FALSE))</f>
        <v>0</v>
      </c>
      <c r="P88" s="43">
        <f t="shared" si="16"/>
        <v>0</v>
      </c>
      <c r="Q88" s="43">
        <f t="shared" si="15"/>
        <v>0</v>
      </c>
      <c r="R88" s="43">
        <f t="shared" si="15"/>
        <v>0</v>
      </c>
      <c r="S88" s="43">
        <f t="shared" si="15"/>
        <v>0</v>
      </c>
      <c r="T88" s="43">
        <f t="shared" si="15"/>
        <v>0</v>
      </c>
      <c r="U88" s="43">
        <f t="shared" si="15"/>
        <v>0</v>
      </c>
      <c r="V88" s="43">
        <f t="shared" si="15"/>
        <v>0</v>
      </c>
      <c r="W88" s="45">
        <f t="shared" si="14"/>
        <v>0</v>
      </c>
      <c r="X88" s="45">
        <f>IF(C88=A_Stammdaten!$B$12,D_SAV!$M88-D_SAV!$Y88,HLOOKUP(A_Stammdaten!$B$12-1,$Z$5:$AF$304,ROW(C88)-4,FALSE)-$Y88)</f>
        <v>0</v>
      </c>
      <c r="Y88" s="45">
        <f>HLOOKUP(A_Stammdaten!$B$12,$Z$5:$AF$304,ROW(C88)-4,FALSE)</f>
        <v>0</v>
      </c>
      <c r="Z88" s="45">
        <f t="shared" si="17"/>
        <v>0</v>
      </c>
      <c r="AA88" s="45">
        <f t="shared" si="18"/>
        <v>0</v>
      </c>
      <c r="AB88" s="45">
        <f t="shared" si="19"/>
        <v>0</v>
      </c>
      <c r="AC88" s="45">
        <f t="shared" si="20"/>
        <v>0</v>
      </c>
      <c r="AD88" s="45">
        <f t="shared" si="21"/>
        <v>0</v>
      </c>
      <c r="AE88" s="45">
        <f t="shared" si="22"/>
        <v>0</v>
      </c>
      <c r="AF88" s="45">
        <f t="shared" si="23"/>
        <v>0</v>
      </c>
    </row>
    <row r="89" spans="1:32" x14ac:dyDescent="0.25">
      <c r="A89" s="17"/>
      <c r="B89" s="17"/>
      <c r="C89" s="34"/>
      <c r="D89" s="17"/>
      <c r="E89" s="17"/>
      <c r="F89" s="17"/>
      <c r="G89" s="17"/>
      <c r="H89" s="17"/>
      <c r="I89" s="53">
        <f>IF(C89&gt;A_Stammdaten!$B$12,0,SUM(D89,E89)-G89)</f>
        <v>0</v>
      </c>
      <c r="J89" s="17"/>
      <c r="K89" s="17"/>
      <c r="L89" s="17"/>
      <c r="M89" s="53">
        <f t="shared" si="24"/>
        <v>0</v>
      </c>
      <c r="N89" s="54">
        <f>IF(ISBLANK($B89),0,VLOOKUP($B89,Listen!$A$2:$C$45,2,FALSE))</f>
        <v>0</v>
      </c>
      <c r="O89" s="54">
        <f>IF(ISBLANK($B89),0,VLOOKUP($B89,Listen!$A$2:$C$45,3,FALSE))</f>
        <v>0</v>
      </c>
      <c r="P89" s="43">
        <f t="shared" si="16"/>
        <v>0</v>
      </c>
      <c r="Q89" s="43">
        <f t="shared" si="15"/>
        <v>0</v>
      </c>
      <c r="R89" s="43">
        <f t="shared" si="15"/>
        <v>0</v>
      </c>
      <c r="S89" s="43">
        <f t="shared" si="15"/>
        <v>0</v>
      </c>
      <c r="T89" s="43">
        <f t="shared" si="15"/>
        <v>0</v>
      </c>
      <c r="U89" s="43">
        <f t="shared" si="15"/>
        <v>0</v>
      </c>
      <c r="V89" s="43">
        <f t="shared" si="15"/>
        <v>0</v>
      </c>
      <c r="W89" s="45">
        <f t="shared" si="14"/>
        <v>0</v>
      </c>
      <c r="X89" s="45">
        <f>IF(C89=A_Stammdaten!$B$12,D_SAV!$M89-D_SAV!$Y89,HLOOKUP(A_Stammdaten!$B$12-1,$Z$5:$AF$304,ROW(C89)-4,FALSE)-$Y89)</f>
        <v>0</v>
      </c>
      <c r="Y89" s="45">
        <f>HLOOKUP(A_Stammdaten!$B$12,$Z$5:$AF$304,ROW(C89)-4,FALSE)</f>
        <v>0</v>
      </c>
      <c r="Z89" s="45">
        <f t="shared" si="17"/>
        <v>0</v>
      </c>
      <c r="AA89" s="45">
        <f t="shared" si="18"/>
        <v>0</v>
      </c>
      <c r="AB89" s="45">
        <f t="shared" si="19"/>
        <v>0</v>
      </c>
      <c r="AC89" s="45">
        <f t="shared" si="20"/>
        <v>0</v>
      </c>
      <c r="AD89" s="45">
        <f t="shared" si="21"/>
        <v>0</v>
      </c>
      <c r="AE89" s="45">
        <f t="shared" si="22"/>
        <v>0</v>
      </c>
      <c r="AF89" s="45">
        <f t="shared" si="23"/>
        <v>0</v>
      </c>
    </row>
    <row r="90" spans="1:32" x14ac:dyDescent="0.25">
      <c r="A90" s="17"/>
      <c r="B90" s="17"/>
      <c r="C90" s="34"/>
      <c r="D90" s="17"/>
      <c r="E90" s="17"/>
      <c r="F90" s="17"/>
      <c r="G90" s="17"/>
      <c r="H90" s="17"/>
      <c r="I90" s="53">
        <f>IF(C90&gt;A_Stammdaten!$B$12,0,SUM(D90,E90)-G90)</f>
        <v>0</v>
      </c>
      <c r="J90" s="17"/>
      <c r="K90" s="17"/>
      <c r="L90" s="17"/>
      <c r="M90" s="53">
        <f t="shared" si="24"/>
        <v>0</v>
      </c>
      <c r="N90" s="54">
        <f>IF(ISBLANK($B90),0,VLOOKUP($B90,Listen!$A$2:$C$45,2,FALSE))</f>
        <v>0</v>
      </c>
      <c r="O90" s="54">
        <f>IF(ISBLANK($B90),0,VLOOKUP($B90,Listen!$A$2:$C$45,3,FALSE))</f>
        <v>0</v>
      </c>
      <c r="P90" s="43">
        <f t="shared" si="16"/>
        <v>0</v>
      </c>
      <c r="Q90" s="43">
        <f t="shared" si="15"/>
        <v>0</v>
      </c>
      <c r="R90" s="43">
        <f t="shared" si="15"/>
        <v>0</v>
      </c>
      <c r="S90" s="43">
        <f t="shared" si="15"/>
        <v>0</v>
      </c>
      <c r="T90" s="43">
        <f t="shared" si="15"/>
        <v>0</v>
      </c>
      <c r="U90" s="43">
        <f t="shared" si="15"/>
        <v>0</v>
      </c>
      <c r="V90" s="43">
        <f t="shared" si="15"/>
        <v>0</v>
      </c>
      <c r="W90" s="45">
        <f t="shared" si="14"/>
        <v>0</v>
      </c>
      <c r="X90" s="45">
        <f>IF(C90=A_Stammdaten!$B$12,D_SAV!$M90-D_SAV!$Y90,HLOOKUP(A_Stammdaten!$B$12-1,$Z$5:$AF$304,ROW(C90)-4,FALSE)-$Y90)</f>
        <v>0</v>
      </c>
      <c r="Y90" s="45">
        <f>HLOOKUP(A_Stammdaten!$B$12,$Z$5:$AF$304,ROW(C90)-4,FALSE)</f>
        <v>0</v>
      </c>
      <c r="Z90" s="45">
        <f t="shared" si="17"/>
        <v>0</v>
      </c>
      <c r="AA90" s="45">
        <f t="shared" si="18"/>
        <v>0</v>
      </c>
      <c r="AB90" s="45">
        <f t="shared" si="19"/>
        <v>0</v>
      </c>
      <c r="AC90" s="45">
        <f t="shared" si="20"/>
        <v>0</v>
      </c>
      <c r="AD90" s="45">
        <f t="shared" si="21"/>
        <v>0</v>
      </c>
      <c r="AE90" s="45">
        <f t="shared" si="22"/>
        <v>0</v>
      </c>
      <c r="AF90" s="45">
        <f t="shared" si="23"/>
        <v>0</v>
      </c>
    </row>
    <row r="91" spans="1:32" x14ac:dyDescent="0.25">
      <c r="A91" s="17"/>
      <c r="B91" s="17"/>
      <c r="C91" s="34"/>
      <c r="D91" s="17"/>
      <c r="E91" s="17"/>
      <c r="F91" s="17"/>
      <c r="G91" s="17"/>
      <c r="H91" s="17"/>
      <c r="I91" s="53">
        <f>IF(C91&gt;A_Stammdaten!$B$12,0,SUM(D91,E91)-G91)</f>
        <v>0</v>
      </c>
      <c r="J91" s="17"/>
      <c r="K91" s="17"/>
      <c r="L91" s="17"/>
      <c r="M91" s="53">
        <f t="shared" si="24"/>
        <v>0</v>
      </c>
      <c r="N91" s="54">
        <f>IF(ISBLANK($B91),0,VLOOKUP($B91,Listen!$A$2:$C$45,2,FALSE))</f>
        <v>0</v>
      </c>
      <c r="O91" s="54">
        <f>IF(ISBLANK($B91),0,VLOOKUP($B91,Listen!$A$2:$C$45,3,FALSE))</f>
        <v>0</v>
      </c>
      <c r="P91" s="43">
        <f t="shared" si="16"/>
        <v>0</v>
      </c>
      <c r="Q91" s="43">
        <f t="shared" si="15"/>
        <v>0</v>
      </c>
      <c r="R91" s="43">
        <f t="shared" si="15"/>
        <v>0</v>
      </c>
      <c r="S91" s="43">
        <f t="shared" si="15"/>
        <v>0</v>
      </c>
      <c r="T91" s="43">
        <f t="shared" si="15"/>
        <v>0</v>
      </c>
      <c r="U91" s="43">
        <f t="shared" si="15"/>
        <v>0</v>
      </c>
      <c r="V91" s="43">
        <f t="shared" si="15"/>
        <v>0</v>
      </c>
      <c r="W91" s="45">
        <f t="shared" si="14"/>
        <v>0</v>
      </c>
      <c r="X91" s="45">
        <f>IF(C91=A_Stammdaten!$B$12,D_SAV!$M91-D_SAV!$Y91,HLOOKUP(A_Stammdaten!$B$12-1,$Z$5:$AF$304,ROW(C91)-4,FALSE)-$Y91)</f>
        <v>0</v>
      </c>
      <c r="Y91" s="45">
        <f>HLOOKUP(A_Stammdaten!$B$12,$Z$5:$AF$304,ROW(C91)-4,FALSE)</f>
        <v>0</v>
      </c>
      <c r="Z91" s="45">
        <f t="shared" si="17"/>
        <v>0</v>
      </c>
      <c r="AA91" s="45">
        <f t="shared" si="18"/>
        <v>0</v>
      </c>
      <c r="AB91" s="45">
        <f t="shared" si="19"/>
        <v>0</v>
      </c>
      <c r="AC91" s="45">
        <f t="shared" si="20"/>
        <v>0</v>
      </c>
      <c r="AD91" s="45">
        <f t="shared" si="21"/>
        <v>0</v>
      </c>
      <c r="AE91" s="45">
        <f t="shared" si="22"/>
        <v>0</v>
      </c>
      <c r="AF91" s="45">
        <f t="shared" si="23"/>
        <v>0</v>
      </c>
    </row>
    <row r="92" spans="1:32" x14ac:dyDescent="0.25">
      <c r="A92" s="17"/>
      <c r="B92" s="17"/>
      <c r="C92" s="34"/>
      <c r="D92" s="17"/>
      <c r="E92" s="17"/>
      <c r="F92" s="17"/>
      <c r="G92" s="17"/>
      <c r="H92" s="17"/>
      <c r="I92" s="53">
        <f>IF(C92&gt;A_Stammdaten!$B$12,0,SUM(D92,E92)-G92)</f>
        <v>0</v>
      </c>
      <c r="J92" s="17"/>
      <c r="K92" s="17"/>
      <c r="L92" s="17"/>
      <c r="M92" s="53">
        <f t="shared" si="24"/>
        <v>0</v>
      </c>
      <c r="N92" s="54">
        <f>IF(ISBLANK($B92),0,VLOOKUP($B92,Listen!$A$2:$C$45,2,FALSE))</f>
        <v>0</v>
      </c>
      <c r="O92" s="54">
        <f>IF(ISBLANK($B92),0,VLOOKUP($B92,Listen!$A$2:$C$45,3,FALSE))</f>
        <v>0</v>
      </c>
      <c r="P92" s="43">
        <f t="shared" si="16"/>
        <v>0</v>
      </c>
      <c r="Q92" s="43">
        <f t="shared" si="15"/>
        <v>0</v>
      </c>
      <c r="R92" s="43">
        <f t="shared" si="15"/>
        <v>0</v>
      </c>
      <c r="S92" s="43">
        <f t="shared" si="15"/>
        <v>0</v>
      </c>
      <c r="T92" s="43">
        <f t="shared" si="15"/>
        <v>0</v>
      </c>
      <c r="U92" s="43">
        <f t="shared" si="15"/>
        <v>0</v>
      </c>
      <c r="V92" s="43">
        <f t="shared" si="15"/>
        <v>0</v>
      </c>
      <c r="W92" s="45">
        <f t="shared" si="14"/>
        <v>0</v>
      </c>
      <c r="X92" s="45">
        <f>IF(C92=A_Stammdaten!$B$12,D_SAV!$M92-D_SAV!$Y92,HLOOKUP(A_Stammdaten!$B$12-1,$Z$5:$AF$304,ROW(C92)-4,FALSE)-$Y92)</f>
        <v>0</v>
      </c>
      <c r="Y92" s="45">
        <f>HLOOKUP(A_Stammdaten!$B$12,$Z$5:$AF$304,ROW(C92)-4,FALSE)</f>
        <v>0</v>
      </c>
      <c r="Z92" s="45">
        <f t="shared" si="17"/>
        <v>0</v>
      </c>
      <c r="AA92" s="45">
        <f t="shared" si="18"/>
        <v>0</v>
      </c>
      <c r="AB92" s="45">
        <f t="shared" si="19"/>
        <v>0</v>
      </c>
      <c r="AC92" s="45">
        <f t="shared" si="20"/>
        <v>0</v>
      </c>
      <c r="AD92" s="45">
        <f t="shared" si="21"/>
        <v>0</v>
      </c>
      <c r="AE92" s="45">
        <f t="shared" si="22"/>
        <v>0</v>
      </c>
      <c r="AF92" s="45">
        <f t="shared" si="23"/>
        <v>0</v>
      </c>
    </row>
    <row r="93" spans="1:32" x14ac:dyDescent="0.25">
      <c r="A93" s="17"/>
      <c r="B93" s="17"/>
      <c r="C93" s="34"/>
      <c r="D93" s="17"/>
      <c r="E93" s="17"/>
      <c r="F93" s="17"/>
      <c r="G93" s="17"/>
      <c r="H93" s="17"/>
      <c r="I93" s="53">
        <f>IF(C93&gt;A_Stammdaten!$B$12,0,SUM(D93,E93)-G93)</f>
        <v>0</v>
      </c>
      <c r="J93" s="17"/>
      <c r="K93" s="17"/>
      <c r="L93" s="17"/>
      <c r="M93" s="53">
        <f t="shared" si="24"/>
        <v>0</v>
      </c>
      <c r="N93" s="54">
        <f>IF(ISBLANK($B93),0,VLOOKUP($B93,Listen!$A$2:$C$45,2,FALSE))</f>
        <v>0</v>
      </c>
      <c r="O93" s="54">
        <f>IF(ISBLANK($B93),0,VLOOKUP($B93,Listen!$A$2:$C$45,3,FALSE))</f>
        <v>0</v>
      </c>
      <c r="P93" s="43">
        <f t="shared" si="16"/>
        <v>0</v>
      </c>
      <c r="Q93" s="43">
        <f t="shared" si="15"/>
        <v>0</v>
      </c>
      <c r="R93" s="43">
        <f t="shared" si="15"/>
        <v>0</v>
      </c>
      <c r="S93" s="43">
        <f t="shared" si="15"/>
        <v>0</v>
      </c>
      <c r="T93" s="43">
        <f t="shared" si="15"/>
        <v>0</v>
      </c>
      <c r="U93" s="43">
        <f t="shared" si="15"/>
        <v>0</v>
      </c>
      <c r="V93" s="43">
        <f t="shared" si="15"/>
        <v>0</v>
      </c>
      <c r="W93" s="45">
        <f t="shared" si="14"/>
        <v>0</v>
      </c>
      <c r="X93" s="45">
        <f>IF(C93=A_Stammdaten!$B$12,D_SAV!$M93-D_SAV!$Y93,HLOOKUP(A_Stammdaten!$B$12-1,$Z$5:$AF$304,ROW(C93)-4,FALSE)-$Y93)</f>
        <v>0</v>
      </c>
      <c r="Y93" s="45">
        <f>HLOOKUP(A_Stammdaten!$B$12,$Z$5:$AF$304,ROW(C93)-4,FALSE)</f>
        <v>0</v>
      </c>
      <c r="Z93" s="45">
        <f t="shared" si="17"/>
        <v>0</v>
      </c>
      <c r="AA93" s="45">
        <f t="shared" si="18"/>
        <v>0</v>
      </c>
      <c r="AB93" s="45">
        <f t="shared" si="19"/>
        <v>0</v>
      </c>
      <c r="AC93" s="45">
        <f t="shared" si="20"/>
        <v>0</v>
      </c>
      <c r="AD93" s="45">
        <f t="shared" si="21"/>
        <v>0</v>
      </c>
      <c r="AE93" s="45">
        <f t="shared" si="22"/>
        <v>0</v>
      </c>
      <c r="AF93" s="45">
        <f t="shared" si="23"/>
        <v>0</v>
      </c>
    </row>
    <row r="94" spans="1:32" x14ac:dyDescent="0.25">
      <c r="A94" s="17"/>
      <c r="B94" s="17"/>
      <c r="C94" s="34"/>
      <c r="D94" s="17"/>
      <c r="E94" s="17"/>
      <c r="F94" s="17"/>
      <c r="G94" s="17"/>
      <c r="H94" s="17"/>
      <c r="I94" s="53">
        <f>IF(C94&gt;A_Stammdaten!$B$12,0,SUM(D94,E94)-G94)</f>
        <v>0</v>
      </c>
      <c r="J94" s="17"/>
      <c r="K94" s="17"/>
      <c r="L94" s="17"/>
      <c r="M94" s="53">
        <f t="shared" si="24"/>
        <v>0</v>
      </c>
      <c r="N94" s="54">
        <f>IF(ISBLANK($B94),0,VLOOKUP($B94,Listen!$A$2:$C$45,2,FALSE))</f>
        <v>0</v>
      </c>
      <c r="O94" s="54">
        <f>IF(ISBLANK($B94),0,VLOOKUP($B94,Listen!$A$2:$C$45,3,FALSE))</f>
        <v>0</v>
      </c>
      <c r="P94" s="43">
        <f t="shared" si="16"/>
        <v>0</v>
      </c>
      <c r="Q94" s="43">
        <f t="shared" si="15"/>
        <v>0</v>
      </c>
      <c r="R94" s="43">
        <f t="shared" si="15"/>
        <v>0</v>
      </c>
      <c r="S94" s="43">
        <f t="shared" si="15"/>
        <v>0</v>
      </c>
      <c r="T94" s="43">
        <f t="shared" si="15"/>
        <v>0</v>
      </c>
      <c r="U94" s="43">
        <f t="shared" si="15"/>
        <v>0</v>
      </c>
      <c r="V94" s="43">
        <f t="shared" si="15"/>
        <v>0</v>
      </c>
      <c r="W94" s="45">
        <f t="shared" si="14"/>
        <v>0</v>
      </c>
      <c r="X94" s="45">
        <f>IF(C94=A_Stammdaten!$B$12,D_SAV!$M94-D_SAV!$Y94,HLOOKUP(A_Stammdaten!$B$12-1,$Z$5:$AF$304,ROW(C94)-4,FALSE)-$Y94)</f>
        <v>0</v>
      </c>
      <c r="Y94" s="45">
        <f>HLOOKUP(A_Stammdaten!$B$12,$Z$5:$AF$304,ROW(C94)-4,FALSE)</f>
        <v>0</v>
      </c>
      <c r="Z94" s="45">
        <f t="shared" si="17"/>
        <v>0</v>
      </c>
      <c r="AA94" s="45">
        <f t="shared" si="18"/>
        <v>0</v>
      </c>
      <c r="AB94" s="45">
        <f t="shared" si="19"/>
        <v>0</v>
      </c>
      <c r="AC94" s="45">
        <f t="shared" si="20"/>
        <v>0</v>
      </c>
      <c r="AD94" s="45">
        <f t="shared" si="21"/>
        <v>0</v>
      </c>
      <c r="AE94" s="45">
        <f t="shared" si="22"/>
        <v>0</v>
      </c>
      <c r="AF94" s="45">
        <f t="shared" si="23"/>
        <v>0</v>
      </c>
    </row>
    <row r="95" spans="1:32" x14ac:dyDescent="0.25">
      <c r="A95" s="17"/>
      <c r="B95" s="17"/>
      <c r="C95" s="34"/>
      <c r="D95" s="17"/>
      <c r="E95" s="17"/>
      <c r="F95" s="17"/>
      <c r="G95" s="17"/>
      <c r="H95" s="17"/>
      <c r="I95" s="53">
        <f>IF(C95&gt;A_Stammdaten!$B$12,0,SUM(D95,E95)-G95)</f>
        <v>0</v>
      </c>
      <c r="J95" s="17"/>
      <c r="K95" s="17"/>
      <c r="L95" s="17"/>
      <c r="M95" s="53">
        <f t="shared" si="24"/>
        <v>0</v>
      </c>
      <c r="N95" s="54">
        <f>IF(ISBLANK($B95),0,VLOOKUP($B95,Listen!$A$2:$C$45,2,FALSE))</f>
        <v>0</v>
      </c>
      <c r="O95" s="54">
        <f>IF(ISBLANK($B95),0,VLOOKUP($B95,Listen!$A$2:$C$45,3,FALSE))</f>
        <v>0</v>
      </c>
      <c r="P95" s="43">
        <f t="shared" si="16"/>
        <v>0</v>
      </c>
      <c r="Q95" s="43">
        <f t="shared" si="15"/>
        <v>0</v>
      </c>
      <c r="R95" s="43">
        <f t="shared" si="15"/>
        <v>0</v>
      </c>
      <c r="S95" s="43">
        <f t="shared" si="15"/>
        <v>0</v>
      </c>
      <c r="T95" s="43">
        <f t="shared" si="15"/>
        <v>0</v>
      </c>
      <c r="U95" s="43">
        <f t="shared" si="15"/>
        <v>0</v>
      </c>
      <c r="V95" s="43">
        <f t="shared" si="15"/>
        <v>0</v>
      </c>
      <c r="W95" s="45">
        <f t="shared" si="14"/>
        <v>0</v>
      </c>
      <c r="X95" s="45">
        <f>IF(C95=A_Stammdaten!$B$12,D_SAV!$M95-D_SAV!$Y95,HLOOKUP(A_Stammdaten!$B$12-1,$Z$5:$AF$304,ROW(C95)-4,FALSE)-$Y95)</f>
        <v>0</v>
      </c>
      <c r="Y95" s="45">
        <f>HLOOKUP(A_Stammdaten!$B$12,$Z$5:$AF$304,ROW(C95)-4,FALSE)</f>
        <v>0</v>
      </c>
      <c r="Z95" s="45">
        <f t="shared" si="17"/>
        <v>0</v>
      </c>
      <c r="AA95" s="45">
        <f t="shared" si="18"/>
        <v>0</v>
      </c>
      <c r="AB95" s="45">
        <f t="shared" si="19"/>
        <v>0</v>
      </c>
      <c r="AC95" s="45">
        <f t="shared" si="20"/>
        <v>0</v>
      </c>
      <c r="AD95" s="45">
        <f t="shared" si="21"/>
        <v>0</v>
      </c>
      <c r="AE95" s="45">
        <f t="shared" si="22"/>
        <v>0</v>
      </c>
      <c r="AF95" s="45">
        <f t="shared" si="23"/>
        <v>0</v>
      </c>
    </row>
    <row r="96" spans="1:32" x14ac:dyDescent="0.25">
      <c r="A96" s="17"/>
      <c r="B96" s="17"/>
      <c r="C96" s="34"/>
      <c r="D96" s="17"/>
      <c r="E96" s="17"/>
      <c r="F96" s="17"/>
      <c r="G96" s="17"/>
      <c r="H96" s="17"/>
      <c r="I96" s="53">
        <f>IF(C96&gt;A_Stammdaten!$B$12,0,SUM(D96,E96)-G96)</f>
        <v>0</v>
      </c>
      <c r="J96" s="17"/>
      <c r="K96" s="17"/>
      <c r="L96" s="17"/>
      <c r="M96" s="53">
        <f t="shared" si="24"/>
        <v>0</v>
      </c>
      <c r="N96" s="54">
        <f>IF(ISBLANK($B96),0,VLOOKUP($B96,Listen!$A$2:$C$45,2,FALSE))</f>
        <v>0</v>
      </c>
      <c r="O96" s="54">
        <f>IF(ISBLANK($B96),0,VLOOKUP($B96,Listen!$A$2:$C$45,3,FALSE))</f>
        <v>0</v>
      </c>
      <c r="P96" s="43">
        <f t="shared" si="16"/>
        <v>0</v>
      </c>
      <c r="Q96" s="43">
        <f t="shared" si="15"/>
        <v>0</v>
      </c>
      <c r="R96" s="43">
        <f t="shared" si="15"/>
        <v>0</v>
      </c>
      <c r="S96" s="43">
        <f t="shared" si="15"/>
        <v>0</v>
      </c>
      <c r="T96" s="43">
        <f t="shared" si="15"/>
        <v>0</v>
      </c>
      <c r="U96" s="43">
        <f t="shared" si="15"/>
        <v>0</v>
      </c>
      <c r="V96" s="43">
        <f t="shared" si="15"/>
        <v>0</v>
      </c>
      <c r="W96" s="45">
        <f t="shared" si="14"/>
        <v>0</v>
      </c>
      <c r="X96" s="45">
        <f>IF(C96=A_Stammdaten!$B$12,D_SAV!$M96-D_SAV!$Y96,HLOOKUP(A_Stammdaten!$B$12-1,$Z$5:$AF$304,ROW(C96)-4,FALSE)-$Y96)</f>
        <v>0</v>
      </c>
      <c r="Y96" s="45">
        <f>HLOOKUP(A_Stammdaten!$B$12,$Z$5:$AF$304,ROW(C96)-4,FALSE)</f>
        <v>0</v>
      </c>
      <c r="Z96" s="45">
        <f t="shared" si="17"/>
        <v>0</v>
      </c>
      <c r="AA96" s="45">
        <f t="shared" si="18"/>
        <v>0</v>
      </c>
      <c r="AB96" s="45">
        <f t="shared" si="19"/>
        <v>0</v>
      </c>
      <c r="AC96" s="45">
        <f t="shared" si="20"/>
        <v>0</v>
      </c>
      <c r="AD96" s="45">
        <f t="shared" si="21"/>
        <v>0</v>
      </c>
      <c r="AE96" s="45">
        <f t="shared" si="22"/>
        <v>0</v>
      </c>
      <c r="AF96" s="45">
        <f t="shared" si="23"/>
        <v>0</v>
      </c>
    </row>
    <row r="97" spans="1:32" x14ac:dyDescent="0.25">
      <c r="A97" s="17"/>
      <c r="B97" s="17"/>
      <c r="C97" s="34"/>
      <c r="D97" s="17"/>
      <c r="E97" s="17"/>
      <c r="F97" s="17"/>
      <c r="G97" s="17"/>
      <c r="H97" s="17"/>
      <c r="I97" s="53">
        <f>IF(C97&gt;A_Stammdaten!$B$12,0,SUM(D97,E97)-G97)</f>
        <v>0</v>
      </c>
      <c r="J97" s="17"/>
      <c r="K97" s="17"/>
      <c r="L97" s="17"/>
      <c r="M97" s="53">
        <f t="shared" si="24"/>
        <v>0</v>
      </c>
      <c r="N97" s="54">
        <f>IF(ISBLANK($B97),0,VLOOKUP($B97,Listen!$A$2:$C$45,2,FALSE))</f>
        <v>0</v>
      </c>
      <c r="O97" s="54">
        <f>IF(ISBLANK($B97),0,VLOOKUP($B97,Listen!$A$2:$C$45,3,FALSE))</f>
        <v>0</v>
      </c>
      <c r="P97" s="43">
        <f t="shared" si="16"/>
        <v>0</v>
      </c>
      <c r="Q97" s="43">
        <f t="shared" si="15"/>
        <v>0</v>
      </c>
      <c r="R97" s="43">
        <f t="shared" si="15"/>
        <v>0</v>
      </c>
      <c r="S97" s="43">
        <f t="shared" si="15"/>
        <v>0</v>
      </c>
      <c r="T97" s="43">
        <f t="shared" si="15"/>
        <v>0</v>
      </c>
      <c r="U97" s="43">
        <f t="shared" si="15"/>
        <v>0</v>
      </c>
      <c r="V97" s="43">
        <f t="shared" si="15"/>
        <v>0</v>
      </c>
      <c r="W97" s="45">
        <f t="shared" si="14"/>
        <v>0</v>
      </c>
      <c r="X97" s="45">
        <f>IF(C97=A_Stammdaten!$B$12,D_SAV!$M97-D_SAV!$Y97,HLOOKUP(A_Stammdaten!$B$12-1,$Z$5:$AF$304,ROW(C97)-4,FALSE)-$Y97)</f>
        <v>0</v>
      </c>
      <c r="Y97" s="45">
        <f>HLOOKUP(A_Stammdaten!$B$12,$Z$5:$AF$304,ROW(C97)-4,FALSE)</f>
        <v>0</v>
      </c>
      <c r="Z97" s="45">
        <f t="shared" si="17"/>
        <v>0</v>
      </c>
      <c r="AA97" s="45">
        <f t="shared" si="18"/>
        <v>0</v>
      </c>
      <c r="AB97" s="45">
        <f t="shared" si="19"/>
        <v>0</v>
      </c>
      <c r="AC97" s="45">
        <f t="shared" si="20"/>
        <v>0</v>
      </c>
      <c r="AD97" s="45">
        <f t="shared" si="21"/>
        <v>0</v>
      </c>
      <c r="AE97" s="45">
        <f t="shared" si="22"/>
        <v>0</v>
      </c>
      <c r="AF97" s="45">
        <f t="shared" si="23"/>
        <v>0</v>
      </c>
    </row>
    <row r="98" spans="1:32" x14ac:dyDescent="0.25">
      <c r="A98" s="17"/>
      <c r="B98" s="17"/>
      <c r="C98" s="34"/>
      <c r="D98" s="17"/>
      <c r="E98" s="17"/>
      <c r="F98" s="17"/>
      <c r="G98" s="17"/>
      <c r="H98" s="17"/>
      <c r="I98" s="53">
        <f>IF(C98&gt;A_Stammdaten!$B$12,0,SUM(D98,E98)-G98)</f>
        <v>0</v>
      </c>
      <c r="J98" s="17"/>
      <c r="K98" s="17"/>
      <c r="L98" s="17"/>
      <c r="M98" s="53">
        <f t="shared" si="24"/>
        <v>0</v>
      </c>
      <c r="N98" s="54">
        <f>IF(ISBLANK($B98),0,VLOOKUP($B98,Listen!$A$2:$C$45,2,FALSE))</f>
        <v>0</v>
      </c>
      <c r="O98" s="54">
        <f>IF(ISBLANK($B98),0,VLOOKUP($B98,Listen!$A$2:$C$45,3,FALSE))</f>
        <v>0</v>
      </c>
      <c r="P98" s="43">
        <f t="shared" si="16"/>
        <v>0</v>
      </c>
      <c r="Q98" s="43">
        <f t="shared" si="15"/>
        <v>0</v>
      </c>
      <c r="R98" s="43">
        <f t="shared" si="15"/>
        <v>0</v>
      </c>
      <c r="S98" s="43">
        <f t="shared" si="15"/>
        <v>0</v>
      </c>
      <c r="T98" s="43">
        <f t="shared" si="15"/>
        <v>0</v>
      </c>
      <c r="U98" s="43">
        <f t="shared" si="15"/>
        <v>0</v>
      </c>
      <c r="V98" s="43">
        <f t="shared" si="15"/>
        <v>0</v>
      </c>
      <c r="W98" s="45">
        <f t="shared" si="14"/>
        <v>0</v>
      </c>
      <c r="X98" s="45">
        <f>IF(C98=A_Stammdaten!$B$12,D_SAV!$M98-D_SAV!$Y98,HLOOKUP(A_Stammdaten!$B$12-1,$Z$5:$AF$304,ROW(C98)-4,FALSE)-$Y98)</f>
        <v>0</v>
      </c>
      <c r="Y98" s="45">
        <f>HLOOKUP(A_Stammdaten!$B$12,$Z$5:$AF$304,ROW(C98)-4,FALSE)</f>
        <v>0</v>
      </c>
      <c r="Z98" s="45">
        <f t="shared" si="17"/>
        <v>0</v>
      </c>
      <c r="AA98" s="45">
        <f t="shared" si="18"/>
        <v>0</v>
      </c>
      <c r="AB98" s="45">
        <f t="shared" si="19"/>
        <v>0</v>
      </c>
      <c r="AC98" s="45">
        <f t="shared" si="20"/>
        <v>0</v>
      </c>
      <c r="AD98" s="45">
        <f t="shared" si="21"/>
        <v>0</v>
      </c>
      <c r="AE98" s="45">
        <f t="shared" si="22"/>
        <v>0</v>
      </c>
      <c r="AF98" s="45">
        <f t="shared" si="23"/>
        <v>0</v>
      </c>
    </row>
    <row r="99" spans="1:32" x14ac:dyDescent="0.25">
      <c r="A99" s="17"/>
      <c r="B99" s="17"/>
      <c r="C99" s="34"/>
      <c r="D99" s="17"/>
      <c r="E99" s="17"/>
      <c r="F99" s="17"/>
      <c r="G99" s="17"/>
      <c r="H99" s="17"/>
      <c r="I99" s="53">
        <f>IF(C99&gt;A_Stammdaten!$B$12,0,SUM(D99,E99)-G99)</f>
        <v>0</v>
      </c>
      <c r="J99" s="17"/>
      <c r="K99" s="17"/>
      <c r="L99" s="17"/>
      <c r="M99" s="53">
        <f t="shared" si="24"/>
        <v>0</v>
      </c>
      <c r="N99" s="54">
        <f>IF(ISBLANK($B99),0,VLOOKUP($B99,Listen!$A$2:$C$45,2,FALSE))</f>
        <v>0</v>
      </c>
      <c r="O99" s="54">
        <f>IF(ISBLANK($B99),0,VLOOKUP($B99,Listen!$A$2:$C$45,3,FALSE))</f>
        <v>0</v>
      </c>
      <c r="P99" s="43">
        <f t="shared" si="16"/>
        <v>0</v>
      </c>
      <c r="Q99" s="43">
        <f t="shared" si="15"/>
        <v>0</v>
      </c>
      <c r="R99" s="43">
        <f t="shared" si="15"/>
        <v>0</v>
      </c>
      <c r="S99" s="43">
        <f t="shared" si="15"/>
        <v>0</v>
      </c>
      <c r="T99" s="43">
        <f t="shared" si="15"/>
        <v>0</v>
      </c>
      <c r="U99" s="43">
        <f t="shared" si="15"/>
        <v>0</v>
      </c>
      <c r="V99" s="43">
        <f t="shared" si="15"/>
        <v>0</v>
      </c>
      <c r="W99" s="45">
        <f t="shared" si="14"/>
        <v>0</v>
      </c>
      <c r="X99" s="45">
        <f>IF(C99=A_Stammdaten!$B$12,D_SAV!$M99-D_SAV!$Y99,HLOOKUP(A_Stammdaten!$B$12-1,$Z$5:$AF$304,ROW(C99)-4,FALSE)-$Y99)</f>
        <v>0</v>
      </c>
      <c r="Y99" s="45">
        <f>HLOOKUP(A_Stammdaten!$B$12,$Z$5:$AF$304,ROW(C99)-4,FALSE)</f>
        <v>0</v>
      </c>
      <c r="Z99" s="45">
        <f t="shared" si="17"/>
        <v>0</v>
      </c>
      <c r="AA99" s="45">
        <f t="shared" si="18"/>
        <v>0</v>
      </c>
      <c r="AB99" s="45">
        <f t="shared" si="19"/>
        <v>0</v>
      </c>
      <c r="AC99" s="45">
        <f t="shared" si="20"/>
        <v>0</v>
      </c>
      <c r="AD99" s="45">
        <f t="shared" si="21"/>
        <v>0</v>
      </c>
      <c r="AE99" s="45">
        <f t="shared" si="22"/>
        <v>0</v>
      </c>
      <c r="AF99" s="45">
        <f t="shared" si="23"/>
        <v>0</v>
      </c>
    </row>
    <row r="100" spans="1:32" x14ac:dyDescent="0.25">
      <c r="A100" s="17"/>
      <c r="B100" s="17"/>
      <c r="C100" s="34"/>
      <c r="D100" s="17"/>
      <c r="E100" s="17"/>
      <c r="F100" s="17"/>
      <c r="G100" s="17"/>
      <c r="H100" s="17"/>
      <c r="I100" s="53">
        <f>IF(C100&gt;A_Stammdaten!$B$12,0,SUM(D100,E100)-G100)</f>
        <v>0</v>
      </c>
      <c r="J100" s="17"/>
      <c r="K100" s="17"/>
      <c r="L100" s="17"/>
      <c r="M100" s="53">
        <f t="shared" si="24"/>
        <v>0</v>
      </c>
      <c r="N100" s="54">
        <f>IF(ISBLANK($B100),0,VLOOKUP($B100,Listen!$A$2:$C$45,2,FALSE))</f>
        <v>0</v>
      </c>
      <c r="O100" s="54">
        <f>IF(ISBLANK($B100),0,VLOOKUP($B100,Listen!$A$2:$C$45,3,FALSE))</f>
        <v>0</v>
      </c>
      <c r="P100" s="43">
        <f t="shared" si="16"/>
        <v>0</v>
      </c>
      <c r="Q100" s="43">
        <f t="shared" si="15"/>
        <v>0</v>
      </c>
      <c r="R100" s="43">
        <f t="shared" si="15"/>
        <v>0</v>
      </c>
      <c r="S100" s="43">
        <f t="shared" si="15"/>
        <v>0</v>
      </c>
      <c r="T100" s="43">
        <f t="shared" si="15"/>
        <v>0</v>
      </c>
      <c r="U100" s="43">
        <f t="shared" si="15"/>
        <v>0</v>
      </c>
      <c r="V100" s="43">
        <f t="shared" si="15"/>
        <v>0</v>
      </c>
      <c r="W100" s="45">
        <f t="shared" ref="W100:W163" si="25">Y100+X100</f>
        <v>0</v>
      </c>
      <c r="X100" s="45">
        <f>IF(C100=A_Stammdaten!$B$12,D_SAV!$M100-D_SAV!$Y100,HLOOKUP(A_Stammdaten!$B$12-1,$Z$5:$AF$304,ROW(C100)-4,FALSE)-$Y100)</f>
        <v>0</v>
      </c>
      <c r="Y100" s="45">
        <f>HLOOKUP(A_Stammdaten!$B$12,$Z$5:$AF$304,ROW(C100)-4,FALSE)</f>
        <v>0</v>
      </c>
      <c r="Z100" s="45">
        <f t="shared" si="17"/>
        <v>0</v>
      </c>
      <c r="AA100" s="45">
        <f t="shared" si="18"/>
        <v>0</v>
      </c>
      <c r="AB100" s="45">
        <f t="shared" si="19"/>
        <v>0</v>
      </c>
      <c r="AC100" s="45">
        <f t="shared" si="20"/>
        <v>0</v>
      </c>
      <c r="AD100" s="45">
        <f t="shared" si="21"/>
        <v>0</v>
      </c>
      <c r="AE100" s="45">
        <f t="shared" si="22"/>
        <v>0</v>
      </c>
      <c r="AF100" s="45">
        <f t="shared" si="23"/>
        <v>0</v>
      </c>
    </row>
    <row r="101" spans="1:32" x14ac:dyDescent="0.25">
      <c r="A101" s="17"/>
      <c r="B101" s="17"/>
      <c r="C101" s="34"/>
      <c r="D101" s="17"/>
      <c r="E101" s="17"/>
      <c r="F101" s="17"/>
      <c r="G101" s="17"/>
      <c r="H101" s="17"/>
      <c r="I101" s="53">
        <f>IF(C101&gt;A_Stammdaten!$B$12,0,SUM(D101,E101)-G101)</f>
        <v>0</v>
      </c>
      <c r="J101" s="17"/>
      <c r="K101" s="17"/>
      <c r="L101" s="17"/>
      <c r="M101" s="53">
        <f t="shared" si="24"/>
        <v>0</v>
      </c>
      <c r="N101" s="54">
        <f>IF(ISBLANK($B101),0,VLOOKUP($B101,Listen!$A$2:$C$45,2,FALSE))</f>
        <v>0</v>
      </c>
      <c r="O101" s="54">
        <f>IF(ISBLANK($B101),0,VLOOKUP($B101,Listen!$A$2:$C$45,3,FALSE))</f>
        <v>0</v>
      </c>
      <c r="P101" s="43">
        <f t="shared" si="16"/>
        <v>0</v>
      </c>
      <c r="Q101" s="43">
        <f t="shared" si="15"/>
        <v>0</v>
      </c>
      <c r="R101" s="43">
        <f t="shared" si="15"/>
        <v>0</v>
      </c>
      <c r="S101" s="43">
        <f t="shared" si="15"/>
        <v>0</v>
      </c>
      <c r="T101" s="43">
        <f t="shared" si="15"/>
        <v>0</v>
      </c>
      <c r="U101" s="43">
        <f t="shared" si="15"/>
        <v>0</v>
      </c>
      <c r="V101" s="43">
        <f t="shared" si="15"/>
        <v>0</v>
      </c>
      <c r="W101" s="45">
        <f t="shared" si="25"/>
        <v>0</v>
      </c>
      <c r="X101" s="45">
        <f>IF(C101=A_Stammdaten!$B$12,D_SAV!$M101-D_SAV!$Y101,HLOOKUP(A_Stammdaten!$B$12-1,$Z$5:$AF$304,ROW(C101)-4,FALSE)-$Y101)</f>
        <v>0</v>
      </c>
      <c r="Y101" s="45">
        <f>HLOOKUP(A_Stammdaten!$B$12,$Z$5:$AF$304,ROW(C101)-4,FALSE)</f>
        <v>0</v>
      </c>
      <c r="Z101" s="45">
        <f t="shared" si="17"/>
        <v>0</v>
      </c>
      <c r="AA101" s="45">
        <f t="shared" si="18"/>
        <v>0</v>
      </c>
      <c r="AB101" s="45">
        <f t="shared" si="19"/>
        <v>0</v>
      </c>
      <c r="AC101" s="45">
        <f t="shared" si="20"/>
        <v>0</v>
      </c>
      <c r="AD101" s="45">
        <f t="shared" si="21"/>
        <v>0</v>
      </c>
      <c r="AE101" s="45">
        <f t="shared" si="22"/>
        <v>0</v>
      </c>
      <c r="AF101" s="45">
        <f t="shared" si="23"/>
        <v>0</v>
      </c>
    </row>
    <row r="102" spans="1:32" x14ac:dyDescent="0.25">
      <c r="A102" s="17"/>
      <c r="B102" s="17"/>
      <c r="C102" s="34"/>
      <c r="D102" s="17"/>
      <c r="E102" s="17"/>
      <c r="F102" s="17"/>
      <c r="G102" s="17"/>
      <c r="H102" s="17"/>
      <c r="I102" s="53">
        <f>IF(C102&gt;A_Stammdaten!$B$12,0,SUM(D102,E102)-G102)</f>
        <v>0</v>
      </c>
      <c r="J102" s="17"/>
      <c r="K102" s="17"/>
      <c r="L102" s="17"/>
      <c r="M102" s="53">
        <f t="shared" si="24"/>
        <v>0</v>
      </c>
      <c r="N102" s="54">
        <f>IF(ISBLANK($B102),0,VLOOKUP($B102,Listen!$A$2:$C$45,2,FALSE))</f>
        <v>0</v>
      </c>
      <c r="O102" s="54">
        <f>IF(ISBLANK($B102),0,VLOOKUP($B102,Listen!$A$2:$C$45,3,FALSE))</f>
        <v>0</v>
      </c>
      <c r="P102" s="43">
        <f t="shared" si="16"/>
        <v>0</v>
      </c>
      <c r="Q102" s="43">
        <f t="shared" si="15"/>
        <v>0</v>
      </c>
      <c r="R102" s="43">
        <f t="shared" si="15"/>
        <v>0</v>
      </c>
      <c r="S102" s="43">
        <f t="shared" si="15"/>
        <v>0</v>
      </c>
      <c r="T102" s="43">
        <f t="shared" si="15"/>
        <v>0</v>
      </c>
      <c r="U102" s="43">
        <f t="shared" si="15"/>
        <v>0</v>
      </c>
      <c r="V102" s="43">
        <f t="shared" si="15"/>
        <v>0</v>
      </c>
      <c r="W102" s="45">
        <f t="shared" si="25"/>
        <v>0</v>
      </c>
      <c r="X102" s="45">
        <f>IF(C102=A_Stammdaten!$B$12,D_SAV!$M102-D_SAV!$Y102,HLOOKUP(A_Stammdaten!$B$12-1,$Z$5:$AF$304,ROW(C102)-4,FALSE)-$Y102)</f>
        <v>0</v>
      </c>
      <c r="Y102" s="45">
        <f>HLOOKUP(A_Stammdaten!$B$12,$Z$5:$AF$304,ROW(C102)-4,FALSE)</f>
        <v>0</v>
      </c>
      <c r="Z102" s="45">
        <f t="shared" si="17"/>
        <v>0</v>
      </c>
      <c r="AA102" s="45">
        <f t="shared" si="18"/>
        <v>0</v>
      </c>
      <c r="AB102" s="45">
        <f t="shared" si="19"/>
        <v>0</v>
      </c>
      <c r="AC102" s="45">
        <f t="shared" si="20"/>
        <v>0</v>
      </c>
      <c r="AD102" s="45">
        <f t="shared" si="21"/>
        <v>0</v>
      </c>
      <c r="AE102" s="45">
        <f t="shared" si="22"/>
        <v>0</v>
      </c>
      <c r="AF102" s="45">
        <f t="shared" si="23"/>
        <v>0</v>
      </c>
    </row>
    <row r="103" spans="1:32" x14ac:dyDescent="0.25">
      <c r="A103" s="17"/>
      <c r="B103" s="17"/>
      <c r="C103" s="34"/>
      <c r="D103" s="17"/>
      <c r="E103" s="17"/>
      <c r="F103" s="17"/>
      <c r="G103" s="17"/>
      <c r="H103" s="17"/>
      <c r="I103" s="53">
        <f>IF(C103&gt;A_Stammdaten!$B$12,0,SUM(D103,E103)-G103)</f>
        <v>0</v>
      </c>
      <c r="J103" s="17"/>
      <c r="K103" s="17"/>
      <c r="L103" s="17"/>
      <c r="M103" s="53">
        <f t="shared" si="24"/>
        <v>0</v>
      </c>
      <c r="N103" s="54">
        <f>IF(ISBLANK($B103),0,VLOOKUP($B103,Listen!$A$2:$C$45,2,FALSE))</f>
        <v>0</v>
      </c>
      <c r="O103" s="54">
        <f>IF(ISBLANK($B103),0,VLOOKUP($B103,Listen!$A$2:$C$45,3,FALSE))</f>
        <v>0</v>
      </c>
      <c r="P103" s="43">
        <f t="shared" si="16"/>
        <v>0</v>
      </c>
      <c r="Q103" s="43">
        <f t="shared" si="15"/>
        <v>0</v>
      </c>
      <c r="R103" s="43">
        <f t="shared" si="15"/>
        <v>0</v>
      </c>
      <c r="S103" s="43">
        <f t="shared" si="15"/>
        <v>0</v>
      </c>
      <c r="T103" s="43">
        <f t="shared" si="15"/>
        <v>0</v>
      </c>
      <c r="U103" s="43">
        <f t="shared" si="15"/>
        <v>0</v>
      </c>
      <c r="V103" s="43">
        <f t="shared" si="15"/>
        <v>0</v>
      </c>
      <c r="W103" s="45">
        <f t="shared" si="25"/>
        <v>0</v>
      </c>
      <c r="X103" s="45">
        <f>IF(C103=A_Stammdaten!$B$12,D_SAV!$M103-D_SAV!$Y103,HLOOKUP(A_Stammdaten!$B$12-1,$Z$5:$AF$304,ROW(C103)-4,FALSE)-$Y103)</f>
        <v>0</v>
      </c>
      <c r="Y103" s="45">
        <f>HLOOKUP(A_Stammdaten!$B$12,$Z$5:$AF$304,ROW(C103)-4,FALSE)</f>
        <v>0</v>
      </c>
      <c r="Z103" s="45">
        <f t="shared" si="17"/>
        <v>0</v>
      </c>
      <c r="AA103" s="45">
        <f t="shared" si="18"/>
        <v>0</v>
      </c>
      <c r="AB103" s="45">
        <f t="shared" si="19"/>
        <v>0</v>
      </c>
      <c r="AC103" s="45">
        <f t="shared" si="20"/>
        <v>0</v>
      </c>
      <c r="AD103" s="45">
        <f t="shared" si="21"/>
        <v>0</v>
      </c>
      <c r="AE103" s="45">
        <f t="shared" si="22"/>
        <v>0</v>
      </c>
      <c r="AF103" s="45">
        <f t="shared" si="23"/>
        <v>0</v>
      </c>
    </row>
    <row r="104" spans="1:32" x14ac:dyDescent="0.25">
      <c r="A104" s="17"/>
      <c r="B104" s="17"/>
      <c r="C104" s="34"/>
      <c r="D104" s="17"/>
      <c r="E104" s="17"/>
      <c r="F104" s="17"/>
      <c r="G104" s="17"/>
      <c r="H104" s="17"/>
      <c r="I104" s="53">
        <f>IF(C104&gt;A_Stammdaten!$B$12,0,SUM(D104,E104)-G104)</f>
        <v>0</v>
      </c>
      <c r="J104" s="17"/>
      <c r="K104" s="17"/>
      <c r="L104" s="17"/>
      <c r="M104" s="53">
        <f t="shared" si="24"/>
        <v>0</v>
      </c>
      <c r="N104" s="54">
        <f>IF(ISBLANK($B104),0,VLOOKUP($B104,Listen!$A$2:$C$45,2,FALSE))</f>
        <v>0</v>
      </c>
      <c r="O104" s="54">
        <f>IF(ISBLANK($B104),0,VLOOKUP($B104,Listen!$A$2:$C$45,3,FALSE))</f>
        <v>0</v>
      </c>
      <c r="P104" s="43">
        <f t="shared" si="16"/>
        <v>0</v>
      </c>
      <c r="Q104" s="43">
        <f t="shared" si="15"/>
        <v>0</v>
      </c>
      <c r="R104" s="43">
        <f t="shared" si="15"/>
        <v>0</v>
      </c>
      <c r="S104" s="43">
        <f t="shared" si="15"/>
        <v>0</v>
      </c>
      <c r="T104" s="43">
        <f t="shared" si="15"/>
        <v>0</v>
      </c>
      <c r="U104" s="43">
        <f t="shared" si="15"/>
        <v>0</v>
      </c>
      <c r="V104" s="43">
        <f t="shared" si="15"/>
        <v>0</v>
      </c>
      <c r="W104" s="45">
        <f t="shared" si="25"/>
        <v>0</v>
      </c>
      <c r="X104" s="45">
        <f>IF(C104=A_Stammdaten!$B$12,D_SAV!$M104-D_SAV!$Y104,HLOOKUP(A_Stammdaten!$B$12-1,$Z$5:$AF$304,ROW(C104)-4,FALSE)-$Y104)</f>
        <v>0</v>
      </c>
      <c r="Y104" s="45">
        <f>HLOOKUP(A_Stammdaten!$B$12,$Z$5:$AF$304,ROW(C104)-4,FALSE)</f>
        <v>0</v>
      </c>
      <c r="Z104" s="45">
        <f t="shared" si="17"/>
        <v>0</v>
      </c>
      <c r="AA104" s="45">
        <f t="shared" si="18"/>
        <v>0</v>
      </c>
      <c r="AB104" s="45">
        <f t="shared" si="19"/>
        <v>0</v>
      </c>
      <c r="AC104" s="45">
        <f t="shared" si="20"/>
        <v>0</v>
      </c>
      <c r="AD104" s="45">
        <f t="shared" si="21"/>
        <v>0</v>
      </c>
      <c r="AE104" s="45">
        <f t="shared" si="22"/>
        <v>0</v>
      </c>
      <c r="AF104" s="45">
        <f t="shared" si="23"/>
        <v>0</v>
      </c>
    </row>
    <row r="105" spans="1:32" x14ac:dyDescent="0.25">
      <c r="A105" s="17"/>
      <c r="B105" s="17"/>
      <c r="C105" s="34"/>
      <c r="D105" s="17"/>
      <c r="E105" s="17"/>
      <c r="F105" s="17"/>
      <c r="G105" s="17"/>
      <c r="H105" s="17"/>
      <c r="I105" s="53">
        <f>IF(C105&gt;A_Stammdaten!$B$12,0,SUM(D105,E105)-G105)</f>
        <v>0</v>
      </c>
      <c r="J105" s="17"/>
      <c r="K105" s="17"/>
      <c r="L105" s="17"/>
      <c r="M105" s="53">
        <f t="shared" si="24"/>
        <v>0</v>
      </c>
      <c r="N105" s="54">
        <f>IF(ISBLANK($B105),0,VLOOKUP($B105,Listen!$A$2:$C$45,2,FALSE))</f>
        <v>0</v>
      </c>
      <c r="O105" s="54">
        <f>IF(ISBLANK($B105),0,VLOOKUP($B105,Listen!$A$2:$C$45,3,FALSE))</f>
        <v>0</v>
      </c>
      <c r="P105" s="43">
        <f t="shared" si="16"/>
        <v>0</v>
      </c>
      <c r="Q105" s="43">
        <f t="shared" si="15"/>
        <v>0</v>
      </c>
      <c r="R105" s="43">
        <f t="shared" si="15"/>
        <v>0</v>
      </c>
      <c r="S105" s="43">
        <f t="shared" si="15"/>
        <v>0</v>
      </c>
      <c r="T105" s="43">
        <f t="shared" si="15"/>
        <v>0</v>
      </c>
      <c r="U105" s="43">
        <f t="shared" si="15"/>
        <v>0</v>
      </c>
      <c r="V105" s="43">
        <f t="shared" si="15"/>
        <v>0</v>
      </c>
      <c r="W105" s="45">
        <f t="shared" si="25"/>
        <v>0</v>
      </c>
      <c r="X105" s="45">
        <f>IF(C105=A_Stammdaten!$B$12,D_SAV!$M105-D_SAV!$Y105,HLOOKUP(A_Stammdaten!$B$12-1,$Z$5:$AF$304,ROW(C105)-4,FALSE)-$Y105)</f>
        <v>0</v>
      </c>
      <c r="Y105" s="45">
        <f>HLOOKUP(A_Stammdaten!$B$12,$Z$5:$AF$304,ROW(C105)-4,FALSE)</f>
        <v>0</v>
      </c>
      <c r="Z105" s="45">
        <f t="shared" si="17"/>
        <v>0</v>
      </c>
      <c r="AA105" s="45">
        <f t="shared" si="18"/>
        <v>0</v>
      </c>
      <c r="AB105" s="45">
        <f t="shared" si="19"/>
        <v>0</v>
      </c>
      <c r="AC105" s="45">
        <f t="shared" si="20"/>
        <v>0</v>
      </c>
      <c r="AD105" s="45">
        <f t="shared" si="21"/>
        <v>0</v>
      </c>
      <c r="AE105" s="45">
        <f t="shared" si="22"/>
        <v>0</v>
      </c>
      <c r="AF105" s="45">
        <f t="shared" si="23"/>
        <v>0</v>
      </c>
    </row>
    <row r="106" spans="1:32" x14ac:dyDescent="0.25">
      <c r="A106" s="17"/>
      <c r="B106" s="17"/>
      <c r="C106" s="34"/>
      <c r="D106" s="17"/>
      <c r="E106" s="17"/>
      <c r="F106" s="17"/>
      <c r="G106" s="17"/>
      <c r="H106" s="17"/>
      <c r="I106" s="53">
        <f>IF(C106&gt;A_Stammdaten!$B$12,0,SUM(D106,E106)-G106)</f>
        <v>0</v>
      </c>
      <c r="J106" s="17"/>
      <c r="K106" s="17"/>
      <c r="L106" s="17"/>
      <c r="M106" s="53">
        <f t="shared" si="24"/>
        <v>0</v>
      </c>
      <c r="N106" s="54">
        <f>IF(ISBLANK($B106),0,VLOOKUP($B106,Listen!$A$2:$C$45,2,FALSE))</f>
        <v>0</v>
      </c>
      <c r="O106" s="54">
        <f>IF(ISBLANK($B106),0,VLOOKUP($B106,Listen!$A$2:$C$45,3,FALSE))</f>
        <v>0</v>
      </c>
      <c r="P106" s="43">
        <f t="shared" si="16"/>
        <v>0</v>
      </c>
      <c r="Q106" s="43">
        <f t="shared" si="15"/>
        <v>0</v>
      </c>
      <c r="R106" s="43">
        <f t="shared" si="15"/>
        <v>0</v>
      </c>
      <c r="S106" s="43">
        <f t="shared" si="15"/>
        <v>0</v>
      </c>
      <c r="T106" s="43">
        <f t="shared" si="15"/>
        <v>0</v>
      </c>
      <c r="U106" s="43">
        <f t="shared" si="15"/>
        <v>0</v>
      </c>
      <c r="V106" s="43">
        <f t="shared" si="15"/>
        <v>0</v>
      </c>
      <c r="W106" s="45">
        <f t="shared" si="25"/>
        <v>0</v>
      </c>
      <c r="X106" s="45">
        <f>IF(C106=A_Stammdaten!$B$12,D_SAV!$M106-D_SAV!$Y106,HLOOKUP(A_Stammdaten!$B$12-1,$Z$5:$AF$304,ROW(C106)-4,FALSE)-$Y106)</f>
        <v>0</v>
      </c>
      <c r="Y106" s="45">
        <f>HLOOKUP(A_Stammdaten!$B$12,$Z$5:$AF$304,ROW(C106)-4,FALSE)</f>
        <v>0</v>
      </c>
      <c r="Z106" s="45">
        <f t="shared" si="17"/>
        <v>0</v>
      </c>
      <c r="AA106" s="45">
        <f t="shared" si="18"/>
        <v>0</v>
      </c>
      <c r="AB106" s="45">
        <f t="shared" si="19"/>
        <v>0</v>
      </c>
      <c r="AC106" s="45">
        <f t="shared" si="20"/>
        <v>0</v>
      </c>
      <c r="AD106" s="45">
        <f t="shared" si="21"/>
        <v>0</v>
      </c>
      <c r="AE106" s="45">
        <f t="shared" si="22"/>
        <v>0</v>
      </c>
      <c r="AF106" s="45">
        <f t="shared" si="23"/>
        <v>0</v>
      </c>
    </row>
    <row r="107" spans="1:32" x14ac:dyDescent="0.25">
      <c r="A107" s="17"/>
      <c r="B107" s="17"/>
      <c r="C107" s="34"/>
      <c r="D107" s="17"/>
      <c r="E107" s="17"/>
      <c r="F107" s="17"/>
      <c r="G107" s="17"/>
      <c r="H107" s="17"/>
      <c r="I107" s="53">
        <f>IF(C107&gt;A_Stammdaten!$B$12,0,SUM(D107,E107)-G107)</f>
        <v>0</v>
      </c>
      <c r="J107" s="17"/>
      <c r="K107" s="17"/>
      <c r="L107" s="17"/>
      <c r="M107" s="53">
        <f t="shared" si="24"/>
        <v>0</v>
      </c>
      <c r="N107" s="54">
        <f>IF(ISBLANK($B107),0,VLOOKUP($B107,Listen!$A$2:$C$45,2,FALSE))</f>
        <v>0</v>
      </c>
      <c r="O107" s="54">
        <f>IF(ISBLANK($B107),0,VLOOKUP($B107,Listen!$A$2:$C$45,3,FALSE))</f>
        <v>0</v>
      </c>
      <c r="P107" s="43">
        <f t="shared" si="16"/>
        <v>0</v>
      </c>
      <c r="Q107" s="43">
        <f t="shared" si="15"/>
        <v>0</v>
      </c>
      <c r="R107" s="43">
        <f t="shared" si="15"/>
        <v>0</v>
      </c>
      <c r="S107" s="43">
        <f t="shared" si="15"/>
        <v>0</v>
      </c>
      <c r="T107" s="43">
        <f t="shared" si="15"/>
        <v>0</v>
      </c>
      <c r="U107" s="43">
        <f t="shared" si="15"/>
        <v>0</v>
      </c>
      <c r="V107" s="43">
        <f t="shared" si="15"/>
        <v>0</v>
      </c>
      <c r="W107" s="45">
        <f t="shared" si="25"/>
        <v>0</v>
      </c>
      <c r="X107" s="45">
        <f>IF(C107=A_Stammdaten!$B$12,D_SAV!$M107-D_SAV!$Y107,HLOOKUP(A_Stammdaten!$B$12-1,$Z$5:$AF$304,ROW(C107)-4,FALSE)-$Y107)</f>
        <v>0</v>
      </c>
      <c r="Y107" s="45">
        <f>HLOOKUP(A_Stammdaten!$B$12,$Z$5:$AF$304,ROW(C107)-4,FALSE)</f>
        <v>0</v>
      </c>
      <c r="Z107" s="45">
        <f t="shared" si="17"/>
        <v>0</v>
      </c>
      <c r="AA107" s="45">
        <f t="shared" si="18"/>
        <v>0</v>
      </c>
      <c r="AB107" s="45">
        <f t="shared" si="19"/>
        <v>0</v>
      </c>
      <c r="AC107" s="45">
        <f t="shared" si="20"/>
        <v>0</v>
      </c>
      <c r="AD107" s="45">
        <f t="shared" si="21"/>
        <v>0</v>
      </c>
      <c r="AE107" s="45">
        <f t="shared" si="22"/>
        <v>0</v>
      </c>
      <c r="AF107" s="45">
        <f t="shared" si="23"/>
        <v>0</v>
      </c>
    </row>
    <row r="108" spans="1:32" x14ac:dyDescent="0.25">
      <c r="A108" s="17"/>
      <c r="B108" s="17"/>
      <c r="C108" s="34"/>
      <c r="D108" s="17"/>
      <c r="E108" s="17"/>
      <c r="F108" s="17"/>
      <c r="G108" s="17"/>
      <c r="H108" s="17"/>
      <c r="I108" s="53">
        <f>IF(C108&gt;A_Stammdaten!$B$12,0,SUM(D108,E108)-G108)</f>
        <v>0</v>
      </c>
      <c r="J108" s="17"/>
      <c r="K108" s="17"/>
      <c r="L108" s="17"/>
      <c r="M108" s="53">
        <f t="shared" si="24"/>
        <v>0</v>
      </c>
      <c r="N108" s="54">
        <f>IF(ISBLANK($B108),0,VLOOKUP($B108,Listen!$A$2:$C$45,2,FALSE))</f>
        <v>0</v>
      </c>
      <c r="O108" s="54">
        <f>IF(ISBLANK($B108),0,VLOOKUP($B108,Listen!$A$2:$C$45,3,FALSE))</f>
        <v>0</v>
      </c>
      <c r="P108" s="43">
        <f t="shared" si="16"/>
        <v>0</v>
      </c>
      <c r="Q108" s="43">
        <f t="shared" si="15"/>
        <v>0</v>
      </c>
      <c r="R108" s="43">
        <f t="shared" si="15"/>
        <v>0</v>
      </c>
      <c r="S108" s="43">
        <f t="shared" si="15"/>
        <v>0</v>
      </c>
      <c r="T108" s="43">
        <f t="shared" si="15"/>
        <v>0</v>
      </c>
      <c r="U108" s="43">
        <f t="shared" si="15"/>
        <v>0</v>
      </c>
      <c r="V108" s="43">
        <f t="shared" si="15"/>
        <v>0</v>
      </c>
      <c r="W108" s="45">
        <f t="shared" si="25"/>
        <v>0</v>
      </c>
      <c r="X108" s="45">
        <f>IF(C108=A_Stammdaten!$B$12,D_SAV!$M108-D_SAV!$Y108,HLOOKUP(A_Stammdaten!$B$12-1,$Z$5:$AF$304,ROW(C108)-4,FALSE)-$Y108)</f>
        <v>0</v>
      </c>
      <c r="Y108" s="45">
        <f>HLOOKUP(A_Stammdaten!$B$12,$Z$5:$AF$304,ROW(C108)-4,FALSE)</f>
        <v>0</v>
      </c>
      <c r="Z108" s="45">
        <f t="shared" si="17"/>
        <v>0</v>
      </c>
      <c r="AA108" s="45">
        <f t="shared" si="18"/>
        <v>0</v>
      </c>
      <c r="AB108" s="45">
        <f t="shared" si="19"/>
        <v>0</v>
      </c>
      <c r="AC108" s="45">
        <f t="shared" si="20"/>
        <v>0</v>
      </c>
      <c r="AD108" s="45">
        <f t="shared" si="21"/>
        <v>0</v>
      </c>
      <c r="AE108" s="45">
        <f t="shared" si="22"/>
        <v>0</v>
      </c>
      <c r="AF108" s="45">
        <f t="shared" si="23"/>
        <v>0</v>
      </c>
    </row>
    <row r="109" spans="1:32" x14ac:dyDescent="0.25">
      <c r="A109" s="17"/>
      <c r="B109" s="17"/>
      <c r="C109" s="34"/>
      <c r="D109" s="17"/>
      <c r="E109" s="17"/>
      <c r="F109" s="17"/>
      <c r="G109" s="17"/>
      <c r="H109" s="17"/>
      <c r="I109" s="53">
        <f>IF(C109&gt;A_Stammdaten!$B$12,0,SUM(D109,E109)-G109)</f>
        <v>0</v>
      </c>
      <c r="J109" s="17"/>
      <c r="K109" s="17"/>
      <c r="L109" s="17"/>
      <c r="M109" s="53">
        <f t="shared" si="24"/>
        <v>0</v>
      </c>
      <c r="N109" s="54">
        <f>IF(ISBLANK($B109),0,VLOOKUP($B109,Listen!$A$2:$C$45,2,FALSE))</f>
        <v>0</v>
      </c>
      <c r="O109" s="54">
        <f>IF(ISBLANK($B109),0,VLOOKUP($B109,Listen!$A$2:$C$45,3,FALSE))</f>
        <v>0</v>
      </c>
      <c r="P109" s="43">
        <f t="shared" si="16"/>
        <v>0</v>
      </c>
      <c r="Q109" s="43">
        <f t="shared" si="15"/>
        <v>0</v>
      </c>
      <c r="R109" s="43">
        <f t="shared" si="15"/>
        <v>0</v>
      </c>
      <c r="S109" s="43">
        <f t="shared" si="15"/>
        <v>0</v>
      </c>
      <c r="T109" s="43">
        <f t="shared" si="15"/>
        <v>0</v>
      </c>
      <c r="U109" s="43">
        <f t="shared" si="15"/>
        <v>0</v>
      </c>
      <c r="V109" s="43">
        <f t="shared" si="15"/>
        <v>0</v>
      </c>
      <c r="W109" s="45">
        <f t="shared" si="25"/>
        <v>0</v>
      </c>
      <c r="X109" s="45">
        <f>IF(C109=A_Stammdaten!$B$12,D_SAV!$M109-D_SAV!$Y109,HLOOKUP(A_Stammdaten!$B$12-1,$Z$5:$AF$304,ROW(C109)-4,FALSE)-$Y109)</f>
        <v>0</v>
      </c>
      <c r="Y109" s="45">
        <f>HLOOKUP(A_Stammdaten!$B$12,$Z$5:$AF$304,ROW(C109)-4,FALSE)</f>
        <v>0</v>
      </c>
      <c r="Z109" s="45">
        <f t="shared" si="17"/>
        <v>0</v>
      </c>
      <c r="AA109" s="45">
        <f t="shared" si="18"/>
        <v>0</v>
      </c>
      <c r="AB109" s="45">
        <f t="shared" si="19"/>
        <v>0</v>
      </c>
      <c r="AC109" s="45">
        <f t="shared" si="20"/>
        <v>0</v>
      </c>
      <c r="AD109" s="45">
        <f t="shared" si="21"/>
        <v>0</v>
      </c>
      <c r="AE109" s="45">
        <f t="shared" si="22"/>
        <v>0</v>
      </c>
      <c r="AF109" s="45">
        <f t="shared" si="23"/>
        <v>0</v>
      </c>
    </row>
    <row r="110" spans="1:32" x14ac:dyDescent="0.25">
      <c r="A110" s="17"/>
      <c r="B110" s="17"/>
      <c r="C110" s="34"/>
      <c r="D110" s="17"/>
      <c r="E110" s="17"/>
      <c r="F110" s="17"/>
      <c r="G110" s="17"/>
      <c r="H110" s="17"/>
      <c r="I110" s="53">
        <f>IF(C110&gt;A_Stammdaten!$B$12,0,SUM(D110,E110)-G110)</f>
        <v>0</v>
      </c>
      <c r="J110" s="17"/>
      <c r="K110" s="17"/>
      <c r="L110" s="17"/>
      <c r="M110" s="53">
        <f t="shared" si="24"/>
        <v>0</v>
      </c>
      <c r="N110" s="54">
        <f>IF(ISBLANK($B110),0,VLOOKUP($B110,Listen!$A$2:$C$45,2,FALSE))</f>
        <v>0</v>
      </c>
      <c r="O110" s="54">
        <f>IF(ISBLANK($B110),0,VLOOKUP($B110,Listen!$A$2:$C$45,3,FALSE))</f>
        <v>0</v>
      </c>
      <c r="P110" s="43">
        <f t="shared" si="16"/>
        <v>0</v>
      </c>
      <c r="Q110" s="43">
        <f t="shared" si="15"/>
        <v>0</v>
      </c>
      <c r="R110" s="43">
        <f t="shared" si="15"/>
        <v>0</v>
      </c>
      <c r="S110" s="43">
        <f t="shared" si="15"/>
        <v>0</v>
      </c>
      <c r="T110" s="43">
        <f t="shared" si="15"/>
        <v>0</v>
      </c>
      <c r="U110" s="43">
        <f t="shared" si="15"/>
        <v>0</v>
      </c>
      <c r="V110" s="43">
        <f t="shared" si="15"/>
        <v>0</v>
      </c>
      <c r="W110" s="45">
        <f t="shared" si="25"/>
        <v>0</v>
      </c>
      <c r="X110" s="45">
        <f>IF(C110=A_Stammdaten!$B$12,D_SAV!$M110-D_SAV!$Y110,HLOOKUP(A_Stammdaten!$B$12-1,$Z$5:$AF$304,ROW(C110)-4,FALSE)-$Y110)</f>
        <v>0</v>
      </c>
      <c r="Y110" s="45">
        <f>HLOOKUP(A_Stammdaten!$B$12,$Z$5:$AF$304,ROW(C110)-4,FALSE)</f>
        <v>0</v>
      </c>
      <c r="Z110" s="45">
        <f t="shared" si="17"/>
        <v>0</v>
      </c>
      <c r="AA110" s="45">
        <f t="shared" si="18"/>
        <v>0</v>
      </c>
      <c r="AB110" s="45">
        <f t="shared" si="19"/>
        <v>0</v>
      </c>
      <c r="AC110" s="45">
        <f t="shared" si="20"/>
        <v>0</v>
      </c>
      <c r="AD110" s="45">
        <f t="shared" si="21"/>
        <v>0</v>
      </c>
      <c r="AE110" s="45">
        <f t="shared" si="22"/>
        <v>0</v>
      </c>
      <c r="AF110" s="45">
        <f t="shared" si="23"/>
        <v>0</v>
      </c>
    </row>
    <row r="111" spans="1:32" x14ac:dyDescent="0.25">
      <c r="A111" s="17"/>
      <c r="B111" s="17"/>
      <c r="C111" s="34"/>
      <c r="D111" s="17"/>
      <c r="E111" s="17"/>
      <c r="F111" s="17"/>
      <c r="G111" s="17"/>
      <c r="H111" s="17"/>
      <c r="I111" s="53">
        <f>IF(C111&gt;A_Stammdaten!$B$12,0,SUM(D111,E111)-G111)</f>
        <v>0</v>
      </c>
      <c r="J111" s="17"/>
      <c r="K111" s="17"/>
      <c r="L111" s="17"/>
      <c r="M111" s="53">
        <f t="shared" si="24"/>
        <v>0</v>
      </c>
      <c r="N111" s="54">
        <f>IF(ISBLANK($B111),0,VLOOKUP($B111,Listen!$A$2:$C$45,2,FALSE))</f>
        <v>0</v>
      </c>
      <c r="O111" s="54">
        <f>IF(ISBLANK($B111),0,VLOOKUP($B111,Listen!$A$2:$C$45,3,FALSE))</f>
        <v>0</v>
      </c>
      <c r="P111" s="43">
        <f t="shared" si="16"/>
        <v>0</v>
      </c>
      <c r="Q111" s="43">
        <f t="shared" si="15"/>
        <v>0</v>
      </c>
      <c r="R111" s="43">
        <f t="shared" si="15"/>
        <v>0</v>
      </c>
      <c r="S111" s="43">
        <f t="shared" si="15"/>
        <v>0</v>
      </c>
      <c r="T111" s="43">
        <f t="shared" si="15"/>
        <v>0</v>
      </c>
      <c r="U111" s="43">
        <f t="shared" si="15"/>
        <v>0</v>
      </c>
      <c r="V111" s="43">
        <f t="shared" ref="Q111:V154" si="26">$N111</f>
        <v>0</v>
      </c>
      <c r="W111" s="45">
        <f t="shared" si="25"/>
        <v>0</v>
      </c>
      <c r="X111" s="45">
        <f>IF(C111=A_Stammdaten!$B$12,D_SAV!$M111-D_SAV!$Y111,HLOOKUP(A_Stammdaten!$B$12-1,$Z$5:$AF$304,ROW(C111)-4,FALSE)-$Y111)</f>
        <v>0</v>
      </c>
      <c r="Y111" s="45">
        <f>HLOOKUP(A_Stammdaten!$B$12,$Z$5:$AF$304,ROW(C111)-4,FALSE)</f>
        <v>0</v>
      </c>
      <c r="Z111" s="45">
        <f t="shared" si="17"/>
        <v>0</v>
      </c>
      <c r="AA111" s="45">
        <f t="shared" si="18"/>
        <v>0</v>
      </c>
      <c r="AB111" s="45">
        <f t="shared" si="19"/>
        <v>0</v>
      </c>
      <c r="AC111" s="45">
        <f t="shared" si="20"/>
        <v>0</v>
      </c>
      <c r="AD111" s="45">
        <f t="shared" si="21"/>
        <v>0</v>
      </c>
      <c r="AE111" s="45">
        <f t="shared" si="22"/>
        <v>0</v>
      </c>
      <c r="AF111" s="45">
        <f t="shared" si="23"/>
        <v>0</v>
      </c>
    </row>
    <row r="112" spans="1:32" x14ac:dyDescent="0.25">
      <c r="A112" s="17"/>
      <c r="B112" s="17"/>
      <c r="C112" s="34"/>
      <c r="D112" s="17"/>
      <c r="E112" s="17"/>
      <c r="F112" s="17"/>
      <c r="G112" s="17"/>
      <c r="H112" s="17"/>
      <c r="I112" s="53">
        <f>IF(C112&gt;A_Stammdaten!$B$12,0,SUM(D112,E112)-G112)</f>
        <v>0</v>
      </c>
      <c r="J112" s="17"/>
      <c r="K112" s="17"/>
      <c r="L112" s="17"/>
      <c r="M112" s="53">
        <f t="shared" si="24"/>
        <v>0</v>
      </c>
      <c r="N112" s="54">
        <f>IF(ISBLANK($B112),0,VLOOKUP($B112,Listen!$A$2:$C$45,2,FALSE))</f>
        <v>0</v>
      </c>
      <c r="O112" s="54">
        <f>IF(ISBLANK($B112),0,VLOOKUP($B112,Listen!$A$2:$C$45,3,FALSE))</f>
        <v>0</v>
      </c>
      <c r="P112" s="43">
        <f t="shared" si="16"/>
        <v>0</v>
      </c>
      <c r="Q112" s="43">
        <f t="shared" si="26"/>
        <v>0</v>
      </c>
      <c r="R112" s="43">
        <f t="shared" si="26"/>
        <v>0</v>
      </c>
      <c r="S112" s="43">
        <f t="shared" si="26"/>
        <v>0</v>
      </c>
      <c r="T112" s="43">
        <f t="shared" si="26"/>
        <v>0</v>
      </c>
      <c r="U112" s="43">
        <f t="shared" si="26"/>
        <v>0</v>
      </c>
      <c r="V112" s="43">
        <f t="shared" si="26"/>
        <v>0</v>
      </c>
      <c r="W112" s="45">
        <f t="shared" si="25"/>
        <v>0</v>
      </c>
      <c r="X112" s="45">
        <f>IF(C112=A_Stammdaten!$B$12,D_SAV!$M112-D_SAV!$Y112,HLOOKUP(A_Stammdaten!$B$12-1,$Z$5:$AF$304,ROW(C112)-4,FALSE)-$Y112)</f>
        <v>0</v>
      </c>
      <c r="Y112" s="45">
        <f>HLOOKUP(A_Stammdaten!$B$12,$Z$5:$AF$304,ROW(C112)-4,FALSE)</f>
        <v>0</v>
      </c>
      <c r="Z112" s="45">
        <f t="shared" si="17"/>
        <v>0</v>
      </c>
      <c r="AA112" s="45">
        <f t="shared" si="18"/>
        <v>0</v>
      </c>
      <c r="AB112" s="45">
        <f t="shared" si="19"/>
        <v>0</v>
      </c>
      <c r="AC112" s="45">
        <f t="shared" si="20"/>
        <v>0</v>
      </c>
      <c r="AD112" s="45">
        <f t="shared" si="21"/>
        <v>0</v>
      </c>
      <c r="AE112" s="45">
        <f t="shared" si="22"/>
        <v>0</v>
      </c>
      <c r="AF112" s="45">
        <f t="shared" si="23"/>
        <v>0</v>
      </c>
    </row>
    <row r="113" spans="1:32" x14ac:dyDescent="0.25">
      <c r="A113" s="17"/>
      <c r="B113" s="17"/>
      <c r="C113" s="34"/>
      <c r="D113" s="17"/>
      <c r="E113" s="17"/>
      <c r="F113" s="17"/>
      <c r="G113" s="17"/>
      <c r="H113" s="17"/>
      <c r="I113" s="53">
        <f>IF(C113&gt;A_Stammdaten!$B$12,0,SUM(D113,E113)-G113)</f>
        <v>0</v>
      </c>
      <c r="J113" s="17"/>
      <c r="K113" s="17"/>
      <c r="L113" s="17"/>
      <c r="M113" s="53">
        <f t="shared" si="24"/>
        <v>0</v>
      </c>
      <c r="N113" s="54">
        <f>IF(ISBLANK($B113),0,VLOOKUP($B113,Listen!$A$2:$C$45,2,FALSE))</f>
        <v>0</v>
      </c>
      <c r="O113" s="54">
        <f>IF(ISBLANK($B113),0,VLOOKUP($B113,Listen!$A$2:$C$45,3,FALSE))</f>
        <v>0</v>
      </c>
      <c r="P113" s="43">
        <f t="shared" si="16"/>
        <v>0</v>
      </c>
      <c r="Q113" s="43">
        <f t="shared" si="26"/>
        <v>0</v>
      </c>
      <c r="R113" s="43">
        <f t="shared" si="26"/>
        <v>0</v>
      </c>
      <c r="S113" s="43">
        <f t="shared" si="26"/>
        <v>0</v>
      </c>
      <c r="T113" s="43">
        <f t="shared" si="26"/>
        <v>0</v>
      </c>
      <c r="U113" s="43">
        <f t="shared" si="26"/>
        <v>0</v>
      </c>
      <c r="V113" s="43">
        <f t="shared" si="26"/>
        <v>0</v>
      </c>
      <c r="W113" s="45">
        <f t="shared" si="25"/>
        <v>0</v>
      </c>
      <c r="X113" s="45">
        <f>IF(C113=A_Stammdaten!$B$12,D_SAV!$M113-D_SAV!$Y113,HLOOKUP(A_Stammdaten!$B$12-1,$Z$5:$AF$304,ROW(C113)-4,FALSE)-$Y113)</f>
        <v>0</v>
      </c>
      <c r="Y113" s="45">
        <f>HLOOKUP(A_Stammdaten!$B$12,$Z$5:$AF$304,ROW(C113)-4,FALSE)</f>
        <v>0</v>
      </c>
      <c r="Z113" s="45">
        <f t="shared" si="17"/>
        <v>0</v>
      </c>
      <c r="AA113" s="45">
        <f t="shared" si="18"/>
        <v>0</v>
      </c>
      <c r="AB113" s="45">
        <f t="shared" si="19"/>
        <v>0</v>
      </c>
      <c r="AC113" s="45">
        <f t="shared" si="20"/>
        <v>0</v>
      </c>
      <c r="AD113" s="45">
        <f t="shared" si="21"/>
        <v>0</v>
      </c>
      <c r="AE113" s="45">
        <f t="shared" si="22"/>
        <v>0</v>
      </c>
      <c r="AF113" s="45">
        <f t="shared" si="23"/>
        <v>0</v>
      </c>
    </row>
    <row r="114" spans="1:32" x14ac:dyDescent="0.25">
      <c r="A114" s="17"/>
      <c r="B114" s="17"/>
      <c r="C114" s="34"/>
      <c r="D114" s="17"/>
      <c r="E114" s="17"/>
      <c r="F114" s="17"/>
      <c r="G114" s="17"/>
      <c r="H114" s="17"/>
      <c r="I114" s="53">
        <f>IF(C114&gt;A_Stammdaten!$B$12,0,SUM(D114,E114)-G114)</f>
        <v>0</v>
      </c>
      <c r="J114" s="17"/>
      <c r="K114" s="17"/>
      <c r="L114" s="17"/>
      <c r="M114" s="53">
        <f t="shared" si="24"/>
        <v>0</v>
      </c>
      <c r="N114" s="54">
        <f>IF(ISBLANK($B114),0,VLOOKUP($B114,Listen!$A$2:$C$45,2,FALSE))</f>
        <v>0</v>
      </c>
      <c r="O114" s="54">
        <f>IF(ISBLANK($B114),0,VLOOKUP($B114,Listen!$A$2:$C$45,3,FALSE))</f>
        <v>0</v>
      </c>
      <c r="P114" s="43">
        <f t="shared" si="16"/>
        <v>0</v>
      </c>
      <c r="Q114" s="43">
        <f t="shared" si="26"/>
        <v>0</v>
      </c>
      <c r="R114" s="43">
        <f t="shared" si="26"/>
        <v>0</v>
      </c>
      <c r="S114" s="43">
        <f t="shared" si="26"/>
        <v>0</v>
      </c>
      <c r="T114" s="43">
        <f t="shared" si="26"/>
        <v>0</v>
      </c>
      <c r="U114" s="43">
        <f t="shared" si="26"/>
        <v>0</v>
      </c>
      <c r="V114" s="43">
        <f t="shared" si="26"/>
        <v>0</v>
      </c>
      <c r="W114" s="45">
        <f t="shared" si="25"/>
        <v>0</v>
      </c>
      <c r="X114" s="45">
        <f>IF(C114=A_Stammdaten!$B$12,D_SAV!$M114-D_SAV!$Y114,HLOOKUP(A_Stammdaten!$B$12-1,$Z$5:$AF$304,ROW(C114)-4,FALSE)-$Y114)</f>
        <v>0</v>
      </c>
      <c r="Y114" s="45">
        <f>HLOOKUP(A_Stammdaten!$B$12,$Z$5:$AF$304,ROW(C114)-4,FALSE)</f>
        <v>0</v>
      </c>
      <c r="Z114" s="45">
        <f t="shared" si="17"/>
        <v>0</v>
      </c>
      <c r="AA114" s="45">
        <f t="shared" si="18"/>
        <v>0</v>
      </c>
      <c r="AB114" s="45">
        <f t="shared" si="19"/>
        <v>0</v>
      </c>
      <c r="AC114" s="45">
        <f t="shared" si="20"/>
        <v>0</v>
      </c>
      <c r="AD114" s="45">
        <f t="shared" si="21"/>
        <v>0</v>
      </c>
      <c r="AE114" s="45">
        <f t="shared" si="22"/>
        <v>0</v>
      </c>
      <c r="AF114" s="45">
        <f t="shared" si="23"/>
        <v>0</v>
      </c>
    </row>
    <row r="115" spans="1:32" x14ac:dyDescent="0.25">
      <c r="A115" s="17"/>
      <c r="B115" s="17"/>
      <c r="C115" s="34"/>
      <c r="D115" s="17"/>
      <c r="E115" s="17"/>
      <c r="F115" s="17"/>
      <c r="G115" s="17"/>
      <c r="H115" s="17"/>
      <c r="I115" s="53">
        <f>IF(C115&gt;A_Stammdaten!$B$12,0,SUM(D115,E115)-G115)</f>
        <v>0</v>
      </c>
      <c r="J115" s="17"/>
      <c r="K115" s="17"/>
      <c r="L115" s="17"/>
      <c r="M115" s="53">
        <f t="shared" si="24"/>
        <v>0</v>
      </c>
      <c r="N115" s="54">
        <f>IF(ISBLANK($B115),0,VLOOKUP($B115,Listen!$A$2:$C$45,2,FALSE))</f>
        <v>0</v>
      </c>
      <c r="O115" s="54">
        <f>IF(ISBLANK($B115),0,VLOOKUP($B115,Listen!$A$2:$C$45,3,FALSE))</f>
        <v>0</v>
      </c>
      <c r="P115" s="43">
        <f t="shared" si="16"/>
        <v>0</v>
      </c>
      <c r="Q115" s="43">
        <f t="shared" si="26"/>
        <v>0</v>
      </c>
      <c r="R115" s="43">
        <f t="shared" si="26"/>
        <v>0</v>
      </c>
      <c r="S115" s="43">
        <f t="shared" si="26"/>
        <v>0</v>
      </c>
      <c r="T115" s="43">
        <f t="shared" si="26"/>
        <v>0</v>
      </c>
      <c r="U115" s="43">
        <f t="shared" si="26"/>
        <v>0</v>
      </c>
      <c r="V115" s="43">
        <f t="shared" si="26"/>
        <v>0</v>
      </c>
      <c r="W115" s="45">
        <f t="shared" si="25"/>
        <v>0</v>
      </c>
      <c r="X115" s="45">
        <f>IF(C115=A_Stammdaten!$B$12,D_SAV!$M115-D_SAV!$Y115,HLOOKUP(A_Stammdaten!$B$12-1,$Z$5:$AF$304,ROW(C115)-4,FALSE)-$Y115)</f>
        <v>0</v>
      </c>
      <c r="Y115" s="45">
        <f>HLOOKUP(A_Stammdaten!$B$12,$Z$5:$AF$304,ROW(C115)-4,FALSE)</f>
        <v>0</v>
      </c>
      <c r="Z115" s="45">
        <f t="shared" si="17"/>
        <v>0</v>
      </c>
      <c r="AA115" s="45">
        <f t="shared" si="18"/>
        <v>0</v>
      </c>
      <c r="AB115" s="45">
        <f t="shared" si="19"/>
        <v>0</v>
      </c>
      <c r="AC115" s="45">
        <f t="shared" si="20"/>
        <v>0</v>
      </c>
      <c r="AD115" s="45">
        <f t="shared" si="21"/>
        <v>0</v>
      </c>
      <c r="AE115" s="45">
        <f t="shared" si="22"/>
        <v>0</v>
      </c>
      <c r="AF115" s="45">
        <f t="shared" si="23"/>
        <v>0</v>
      </c>
    </row>
    <row r="116" spans="1:32" x14ac:dyDescent="0.25">
      <c r="A116" s="17"/>
      <c r="B116" s="17"/>
      <c r="C116" s="34"/>
      <c r="D116" s="17"/>
      <c r="E116" s="17"/>
      <c r="F116" s="17"/>
      <c r="G116" s="17"/>
      <c r="H116" s="17"/>
      <c r="I116" s="53">
        <f>IF(C116&gt;A_Stammdaten!$B$12,0,SUM(D116,E116)-G116)</f>
        <v>0</v>
      </c>
      <c r="J116" s="17"/>
      <c r="K116" s="17"/>
      <c r="L116" s="17"/>
      <c r="M116" s="53">
        <f t="shared" si="24"/>
        <v>0</v>
      </c>
      <c r="N116" s="54">
        <f>IF(ISBLANK($B116),0,VLOOKUP($B116,Listen!$A$2:$C$45,2,FALSE))</f>
        <v>0</v>
      </c>
      <c r="O116" s="54">
        <f>IF(ISBLANK($B116),0,VLOOKUP($B116,Listen!$A$2:$C$45,3,FALSE))</f>
        <v>0</v>
      </c>
      <c r="P116" s="43">
        <f t="shared" si="16"/>
        <v>0</v>
      </c>
      <c r="Q116" s="43">
        <f t="shared" si="26"/>
        <v>0</v>
      </c>
      <c r="R116" s="43">
        <f t="shared" si="26"/>
        <v>0</v>
      </c>
      <c r="S116" s="43">
        <f t="shared" si="26"/>
        <v>0</v>
      </c>
      <c r="T116" s="43">
        <f t="shared" si="26"/>
        <v>0</v>
      </c>
      <c r="U116" s="43">
        <f t="shared" si="26"/>
        <v>0</v>
      </c>
      <c r="V116" s="43">
        <f t="shared" si="26"/>
        <v>0</v>
      </c>
      <c r="W116" s="45">
        <f t="shared" si="25"/>
        <v>0</v>
      </c>
      <c r="X116" s="45">
        <f>IF(C116=A_Stammdaten!$B$12,D_SAV!$M116-D_SAV!$Y116,HLOOKUP(A_Stammdaten!$B$12-1,$Z$5:$AF$304,ROW(C116)-4,FALSE)-$Y116)</f>
        <v>0</v>
      </c>
      <c r="Y116" s="45">
        <f>HLOOKUP(A_Stammdaten!$B$12,$Z$5:$AF$304,ROW(C116)-4,FALSE)</f>
        <v>0</v>
      </c>
      <c r="Z116" s="45">
        <f t="shared" si="17"/>
        <v>0</v>
      </c>
      <c r="AA116" s="45">
        <f t="shared" si="18"/>
        <v>0</v>
      </c>
      <c r="AB116" s="45">
        <f t="shared" si="19"/>
        <v>0</v>
      </c>
      <c r="AC116" s="45">
        <f t="shared" si="20"/>
        <v>0</v>
      </c>
      <c r="AD116" s="45">
        <f t="shared" si="21"/>
        <v>0</v>
      </c>
      <c r="AE116" s="45">
        <f t="shared" si="22"/>
        <v>0</v>
      </c>
      <c r="AF116" s="45">
        <f t="shared" si="23"/>
        <v>0</v>
      </c>
    </row>
    <row r="117" spans="1:32" x14ac:dyDescent="0.25">
      <c r="A117" s="17"/>
      <c r="B117" s="17"/>
      <c r="C117" s="34"/>
      <c r="D117" s="17"/>
      <c r="E117" s="17"/>
      <c r="F117" s="17"/>
      <c r="G117" s="17"/>
      <c r="H117" s="17"/>
      <c r="I117" s="53">
        <f>IF(C117&gt;A_Stammdaten!$B$12,0,SUM(D117,E117)-G117)</f>
        <v>0</v>
      </c>
      <c r="J117" s="17"/>
      <c r="K117" s="17"/>
      <c r="L117" s="17"/>
      <c r="M117" s="53">
        <f t="shared" si="24"/>
        <v>0</v>
      </c>
      <c r="N117" s="54">
        <f>IF(ISBLANK($B117),0,VLOOKUP($B117,Listen!$A$2:$C$45,2,FALSE))</f>
        <v>0</v>
      </c>
      <c r="O117" s="54">
        <f>IF(ISBLANK($B117),0,VLOOKUP($B117,Listen!$A$2:$C$45,3,FALSE))</f>
        <v>0</v>
      </c>
      <c r="P117" s="43">
        <f t="shared" si="16"/>
        <v>0</v>
      </c>
      <c r="Q117" s="43">
        <f t="shared" si="26"/>
        <v>0</v>
      </c>
      <c r="R117" s="43">
        <f t="shared" si="26"/>
        <v>0</v>
      </c>
      <c r="S117" s="43">
        <f t="shared" si="26"/>
        <v>0</v>
      </c>
      <c r="T117" s="43">
        <f t="shared" si="26"/>
        <v>0</v>
      </c>
      <c r="U117" s="43">
        <f t="shared" si="26"/>
        <v>0</v>
      </c>
      <c r="V117" s="43">
        <f t="shared" si="26"/>
        <v>0</v>
      </c>
      <c r="W117" s="45">
        <f t="shared" si="25"/>
        <v>0</v>
      </c>
      <c r="X117" s="45">
        <f>IF(C117=A_Stammdaten!$B$12,D_SAV!$M117-D_SAV!$Y117,HLOOKUP(A_Stammdaten!$B$12-1,$Z$5:$AF$304,ROW(C117)-4,FALSE)-$Y117)</f>
        <v>0</v>
      </c>
      <c r="Y117" s="45">
        <f>HLOOKUP(A_Stammdaten!$B$12,$Z$5:$AF$304,ROW(C117)-4,FALSE)</f>
        <v>0</v>
      </c>
      <c r="Z117" s="45">
        <f t="shared" si="17"/>
        <v>0</v>
      </c>
      <c r="AA117" s="45">
        <f t="shared" si="18"/>
        <v>0</v>
      </c>
      <c r="AB117" s="45">
        <f t="shared" si="19"/>
        <v>0</v>
      </c>
      <c r="AC117" s="45">
        <f t="shared" si="20"/>
        <v>0</v>
      </c>
      <c r="AD117" s="45">
        <f t="shared" si="21"/>
        <v>0</v>
      </c>
      <c r="AE117" s="45">
        <f t="shared" si="22"/>
        <v>0</v>
      </c>
      <c r="AF117" s="45">
        <f t="shared" si="23"/>
        <v>0</v>
      </c>
    </row>
    <row r="118" spans="1:32" x14ac:dyDescent="0.25">
      <c r="A118" s="17"/>
      <c r="B118" s="17"/>
      <c r="C118" s="34"/>
      <c r="D118" s="17"/>
      <c r="E118" s="17"/>
      <c r="F118" s="17"/>
      <c r="G118" s="17"/>
      <c r="H118" s="17"/>
      <c r="I118" s="53">
        <f>IF(C118&gt;A_Stammdaten!$B$12,0,SUM(D118,E118)-G118)</f>
        <v>0</v>
      </c>
      <c r="J118" s="17"/>
      <c r="K118" s="17"/>
      <c r="L118" s="17"/>
      <c r="M118" s="53">
        <f t="shared" si="24"/>
        <v>0</v>
      </c>
      <c r="N118" s="54">
        <f>IF(ISBLANK($B118),0,VLOOKUP($B118,Listen!$A$2:$C$45,2,FALSE))</f>
        <v>0</v>
      </c>
      <c r="O118" s="54">
        <f>IF(ISBLANK($B118),0,VLOOKUP($B118,Listen!$A$2:$C$45,3,FALSE))</f>
        <v>0</v>
      </c>
      <c r="P118" s="43">
        <f t="shared" si="16"/>
        <v>0</v>
      </c>
      <c r="Q118" s="43">
        <f t="shared" si="26"/>
        <v>0</v>
      </c>
      <c r="R118" s="43">
        <f t="shared" si="26"/>
        <v>0</v>
      </c>
      <c r="S118" s="43">
        <f t="shared" si="26"/>
        <v>0</v>
      </c>
      <c r="T118" s="43">
        <f t="shared" si="26"/>
        <v>0</v>
      </c>
      <c r="U118" s="43">
        <f t="shared" si="26"/>
        <v>0</v>
      </c>
      <c r="V118" s="43">
        <f t="shared" si="26"/>
        <v>0</v>
      </c>
      <c r="W118" s="45">
        <f t="shared" si="25"/>
        <v>0</v>
      </c>
      <c r="X118" s="45">
        <f>IF(C118=A_Stammdaten!$B$12,D_SAV!$M118-D_SAV!$Y118,HLOOKUP(A_Stammdaten!$B$12-1,$Z$5:$AF$304,ROW(C118)-4,FALSE)-$Y118)</f>
        <v>0</v>
      </c>
      <c r="Y118" s="45">
        <f>HLOOKUP(A_Stammdaten!$B$12,$Z$5:$AF$304,ROW(C118)-4,FALSE)</f>
        <v>0</v>
      </c>
      <c r="Z118" s="45">
        <f t="shared" si="17"/>
        <v>0</v>
      </c>
      <c r="AA118" s="45">
        <f t="shared" si="18"/>
        <v>0</v>
      </c>
      <c r="AB118" s="45">
        <f t="shared" si="19"/>
        <v>0</v>
      </c>
      <c r="AC118" s="45">
        <f t="shared" si="20"/>
        <v>0</v>
      </c>
      <c r="AD118" s="45">
        <f t="shared" si="21"/>
        <v>0</v>
      </c>
      <c r="AE118" s="45">
        <f t="shared" si="22"/>
        <v>0</v>
      </c>
      <c r="AF118" s="45">
        <f t="shared" si="23"/>
        <v>0</v>
      </c>
    </row>
    <row r="119" spans="1:32" x14ac:dyDescent="0.25">
      <c r="A119" s="17"/>
      <c r="B119" s="17"/>
      <c r="C119" s="34"/>
      <c r="D119" s="17"/>
      <c r="E119" s="17"/>
      <c r="F119" s="17"/>
      <c r="G119" s="17"/>
      <c r="H119" s="17"/>
      <c r="I119" s="53">
        <f>IF(C119&gt;A_Stammdaten!$B$12,0,SUM(D119,E119)-G119)</f>
        <v>0</v>
      </c>
      <c r="J119" s="17"/>
      <c r="K119" s="17"/>
      <c r="L119" s="17"/>
      <c r="M119" s="53">
        <f t="shared" si="24"/>
        <v>0</v>
      </c>
      <c r="N119" s="54">
        <f>IF(ISBLANK($B119),0,VLOOKUP($B119,Listen!$A$2:$C$45,2,FALSE))</f>
        <v>0</v>
      </c>
      <c r="O119" s="54">
        <f>IF(ISBLANK($B119),0,VLOOKUP($B119,Listen!$A$2:$C$45,3,FALSE))</f>
        <v>0</v>
      </c>
      <c r="P119" s="43">
        <f t="shared" si="16"/>
        <v>0</v>
      </c>
      <c r="Q119" s="43">
        <f t="shared" si="26"/>
        <v>0</v>
      </c>
      <c r="R119" s="43">
        <f t="shared" si="26"/>
        <v>0</v>
      </c>
      <c r="S119" s="43">
        <f t="shared" si="26"/>
        <v>0</v>
      </c>
      <c r="T119" s="43">
        <f t="shared" si="26"/>
        <v>0</v>
      </c>
      <c r="U119" s="43">
        <f t="shared" si="26"/>
        <v>0</v>
      </c>
      <c r="V119" s="43">
        <f t="shared" si="26"/>
        <v>0</v>
      </c>
      <c r="W119" s="45">
        <f t="shared" si="25"/>
        <v>0</v>
      </c>
      <c r="X119" s="45">
        <f>IF(C119=A_Stammdaten!$B$12,D_SAV!$M119-D_SAV!$Y119,HLOOKUP(A_Stammdaten!$B$12-1,$Z$5:$AF$304,ROW(C119)-4,FALSE)-$Y119)</f>
        <v>0</v>
      </c>
      <c r="Y119" s="45">
        <f>HLOOKUP(A_Stammdaten!$B$12,$Z$5:$AF$304,ROW(C119)-4,FALSE)</f>
        <v>0</v>
      </c>
      <c r="Z119" s="45">
        <f t="shared" si="17"/>
        <v>0</v>
      </c>
      <c r="AA119" s="45">
        <f t="shared" si="18"/>
        <v>0</v>
      </c>
      <c r="AB119" s="45">
        <f t="shared" si="19"/>
        <v>0</v>
      </c>
      <c r="AC119" s="45">
        <f t="shared" si="20"/>
        <v>0</v>
      </c>
      <c r="AD119" s="45">
        <f t="shared" si="21"/>
        <v>0</v>
      </c>
      <c r="AE119" s="45">
        <f t="shared" si="22"/>
        <v>0</v>
      </c>
      <c r="AF119" s="45">
        <f t="shared" si="23"/>
        <v>0</v>
      </c>
    </row>
    <row r="120" spans="1:32" x14ac:dyDescent="0.25">
      <c r="A120" s="17"/>
      <c r="B120" s="17"/>
      <c r="C120" s="34"/>
      <c r="D120" s="17"/>
      <c r="E120" s="17"/>
      <c r="F120" s="17"/>
      <c r="G120" s="17"/>
      <c r="H120" s="17"/>
      <c r="I120" s="53">
        <f>IF(C120&gt;A_Stammdaten!$B$12,0,SUM(D120,E120)-G120)</f>
        <v>0</v>
      </c>
      <c r="J120" s="17"/>
      <c r="K120" s="17"/>
      <c r="L120" s="17"/>
      <c r="M120" s="53">
        <f t="shared" si="24"/>
        <v>0</v>
      </c>
      <c r="N120" s="54">
        <f>IF(ISBLANK($B120),0,VLOOKUP($B120,Listen!$A$2:$C$45,2,FALSE))</f>
        <v>0</v>
      </c>
      <c r="O120" s="54">
        <f>IF(ISBLANK($B120),0,VLOOKUP($B120,Listen!$A$2:$C$45,3,FALSE))</f>
        <v>0</v>
      </c>
      <c r="P120" s="43">
        <f t="shared" si="16"/>
        <v>0</v>
      </c>
      <c r="Q120" s="43">
        <f t="shared" si="26"/>
        <v>0</v>
      </c>
      <c r="R120" s="43">
        <f t="shared" si="26"/>
        <v>0</v>
      </c>
      <c r="S120" s="43">
        <f t="shared" si="26"/>
        <v>0</v>
      </c>
      <c r="T120" s="43">
        <f t="shared" si="26"/>
        <v>0</v>
      </c>
      <c r="U120" s="43">
        <f t="shared" si="26"/>
        <v>0</v>
      </c>
      <c r="V120" s="43">
        <f t="shared" si="26"/>
        <v>0</v>
      </c>
      <c r="W120" s="45">
        <f t="shared" si="25"/>
        <v>0</v>
      </c>
      <c r="X120" s="45">
        <f>IF(C120=A_Stammdaten!$B$12,D_SAV!$M120-D_SAV!$Y120,HLOOKUP(A_Stammdaten!$B$12-1,$Z$5:$AF$304,ROW(C120)-4,FALSE)-$Y120)</f>
        <v>0</v>
      </c>
      <c r="Y120" s="45">
        <f>HLOOKUP(A_Stammdaten!$B$12,$Z$5:$AF$304,ROW(C120)-4,FALSE)</f>
        <v>0</v>
      </c>
      <c r="Z120" s="45">
        <f t="shared" si="17"/>
        <v>0</v>
      </c>
      <c r="AA120" s="45">
        <f t="shared" si="18"/>
        <v>0</v>
      </c>
      <c r="AB120" s="45">
        <f t="shared" si="19"/>
        <v>0</v>
      </c>
      <c r="AC120" s="45">
        <f t="shared" si="20"/>
        <v>0</v>
      </c>
      <c r="AD120" s="45">
        <f t="shared" si="21"/>
        <v>0</v>
      </c>
      <c r="AE120" s="45">
        <f t="shared" si="22"/>
        <v>0</v>
      </c>
      <c r="AF120" s="45">
        <f t="shared" si="23"/>
        <v>0</v>
      </c>
    </row>
    <row r="121" spans="1:32" x14ac:dyDescent="0.25">
      <c r="A121" s="17"/>
      <c r="B121" s="17"/>
      <c r="C121" s="34"/>
      <c r="D121" s="17"/>
      <c r="E121" s="17"/>
      <c r="F121" s="17"/>
      <c r="G121" s="17"/>
      <c r="H121" s="17"/>
      <c r="I121" s="53">
        <f>IF(C121&gt;A_Stammdaten!$B$12,0,SUM(D121,E121)-G121)</f>
        <v>0</v>
      </c>
      <c r="J121" s="17"/>
      <c r="K121" s="17"/>
      <c r="L121" s="17"/>
      <c r="M121" s="53">
        <f t="shared" si="24"/>
        <v>0</v>
      </c>
      <c r="N121" s="54">
        <f>IF(ISBLANK($B121),0,VLOOKUP($B121,Listen!$A$2:$C$45,2,FALSE))</f>
        <v>0</v>
      </c>
      <c r="O121" s="54">
        <f>IF(ISBLANK($B121),0,VLOOKUP($B121,Listen!$A$2:$C$45,3,FALSE))</f>
        <v>0</v>
      </c>
      <c r="P121" s="43">
        <f t="shared" si="16"/>
        <v>0</v>
      </c>
      <c r="Q121" s="43">
        <f t="shared" si="26"/>
        <v>0</v>
      </c>
      <c r="R121" s="43">
        <f t="shared" si="26"/>
        <v>0</v>
      </c>
      <c r="S121" s="43">
        <f t="shared" si="26"/>
        <v>0</v>
      </c>
      <c r="T121" s="43">
        <f t="shared" si="26"/>
        <v>0</v>
      </c>
      <c r="U121" s="43">
        <f t="shared" si="26"/>
        <v>0</v>
      </c>
      <c r="V121" s="43">
        <f t="shared" si="26"/>
        <v>0</v>
      </c>
      <c r="W121" s="45">
        <f t="shared" si="25"/>
        <v>0</v>
      </c>
      <c r="X121" s="45">
        <f>IF(C121=A_Stammdaten!$B$12,D_SAV!$M121-D_SAV!$Y121,HLOOKUP(A_Stammdaten!$B$12-1,$Z$5:$AF$304,ROW(C121)-4,FALSE)-$Y121)</f>
        <v>0</v>
      </c>
      <c r="Y121" s="45">
        <f>HLOOKUP(A_Stammdaten!$B$12,$Z$5:$AF$304,ROW(C121)-4,FALSE)</f>
        <v>0</v>
      </c>
      <c r="Z121" s="45">
        <f t="shared" si="17"/>
        <v>0</v>
      </c>
      <c r="AA121" s="45">
        <f t="shared" si="18"/>
        <v>0</v>
      </c>
      <c r="AB121" s="45">
        <f t="shared" si="19"/>
        <v>0</v>
      </c>
      <c r="AC121" s="45">
        <f t="shared" si="20"/>
        <v>0</v>
      </c>
      <c r="AD121" s="45">
        <f t="shared" si="21"/>
        <v>0</v>
      </c>
      <c r="AE121" s="45">
        <f t="shared" si="22"/>
        <v>0</v>
      </c>
      <c r="AF121" s="45">
        <f t="shared" si="23"/>
        <v>0</v>
      </c>
    </row>
    <row r="122" spans="1:32" x14ac:dyDescent="0.25">
      <c r="A122" s="17"/>
      <c r="B122" s="17"/>
      <c r="C122" s="34"/>
      <c r="D122" s="17"/>
      <c r="E122" s="17"/>
      <c r="F122" s="17"/>
      <c r="G122" s="17"/>
      <c r="H122" s="17"/>
      <c r="I122" s="53">
        <f>IF(C122&gt;A_Stammdaten!$B$12,0,SUM(D122,E122)-G122)</f>
        <v>0</v>
      </c>
      <c r="J122" s="17"/>
      <c r="K122" s="17"/>
      <c r="L122" s="17"/>
      <c r="M122" s="53">
        <f t="shared" si="24"/>
        <v>0</v>
      </c>
      <c r="N122" s="54">
        <f>IF(ISBLANK($B122),0,VLOOKUP($B122,Listen!$A$2:$C$45,2,FALSE))</f>
        <v>0</v>
      </c>
      <c r="O122" s="54">
        <f>IF(ISBLANK($B122),0,VLOOKUP($B122,Listen!$A$2:$C$45,3,FALSE))</f>
        <v>0</v>
      </c>
      <c r="P122" s="43">
        <f t="shared" si="16"/>
        <v>0</v>
      </c>
      <c r="Q122" s="43">
        <f t="shared" si="26"/>
        <v>0</v>
      </c>
      <c r="R122" s="43">
        <f t="shared" si="26"/>
        <v>0</v>
      </c>
      <c r="S122" s="43">
        <f t="shared" si="26"/>
        <v>0</v>
      </c>
      <c r="T122" s="43">
        <f t="shared" si="26"/>
        <v>0</v>
      </c>
      <c r="U122" s="43">
        <f t="shared" si="26"/>
        <v>0</v>
      </c>
      <c r="V122" s="43">
        <f t="shared" si="26"/>
        <v>0</v>
      </c>
      <c r="W122" s="45">
        <f t="shared" si="25"/>
        <v>0</v>
      </c>
      <c r="X122" s="45">
        <f>IF(C122=A_Stammdaten!$B$12,D_SAV!$M122-D_SAV!$Y122,HLOOKUP(A_Stammdaten!$B$12-1,$Z$5:$AF$304,ROW(C122)-4,FALSE)-$Y122)</f>
        <v>0</v>
      </c>
      <c r="Y122" s="45">
        <f>HLOOKUP(A_Stammdaten!$B$12,$Z$5:$AF$304,ROW(C122)-4,FALSE)</f>
        <v>0</v>
      </c>
      <c r="Z122" s="45">
        <f t="shared" si="17"/>
        <v>0</v>
      </c>
      <c r="AA122" s="45">
        <f t="shared" si="18"/>
        <v>0</v>
      </c>
      <c r="AB122" s="45">
        <f t="shared" si="19"/>
        <v>0</v>
      </c>
      <c r="AC122" s="45">
        <f t="shared" si="20"/>
        <v>0</v>
      </c>
      <c r="AD122" s="45">
        <f t="shared" si="21"/>
        <v>0</v>
      </c>
      <c r="AE122" s="45">
        <f t="shared" si="22"/>
        <v>0</v>
      </c>
      <c r="AF122" s="45">
        <f t="shared" si="23"/>
        <v>0</v>
      </c>
    </row>
    <row r="123" spans="1:32" x14ac:dyDescent="0.25">
      <c r="A123" s="17"/>
      <c r="B123" s="17"/>
      <c r="C123" s="34"/>
      <c r="D123" s="17"/>
      <c r="E123" s="17"/>
      <c r="F123" s="17"/>
      <c r="G123" s="17"/>
      <c r="H123" s="17"/>
      <c r="I123" s="53">
        <f>IF(C123&gt;A_Stammdaten!$B$12,0,SUM(D123,E123)-G123)</f>
        <v>0</v>
      </c>
      <c r="J123" s="17"/>
      <c r="K123" s="17"/>
      <c r="L123" s="17"/>
      <c r="M123" s="53">
        <f t="shared" si="24"/>
        <v>0</v>
      </c>
      <c r="N123" s="54">
        <f>IF(ISBLANK($B123),0,VLOOKUP($B123,Listen!$A$2:$C$45,2,FALSE))</f>
        <v>0</v>
      </c>
      <c r="O123" s="54">
        <f>IF(ISBLANK($B123),0,VLOOKUP($B123,Listen!$A$2:$C$45,3,FALSE))</f>
        <v>0</v>
      </c>
      <c r="P123" s="43">
        <f t="shared" si="16"/>
        <v>0</v>
      </c>
      <c r="Q123" s="43">
        <f t="shared" si="26"/>
        <v>0</v>
      </c>
      <c r="R123" s="43">
        <f t="shared" si="26"/>
        <v>0</v>
      </c>
      <c r="S123" s="43">
        <f t="shared" si="26"/>
        <v>0</v>
      </c>
      <c r="T123" s="43">
        <f t="shared" si="26"/>
        <v>0</v>
      </c>
      <c r="U123" s="43">
        <f t="shared" si="26"/>
        <v>0</v>
      </c>
      <c r="V123" s="43">
        <f t="shared" si="26"/>
        <v>0</v>
      </c>
      <c r="W123" s="45">
        <f t="shared" si="25"/>
        <v>0</v>
      </c>
      <c r="X123" s="45">
        <f>IF(C123=A_Stammdaten!$B$12,D_SAV!$M123-D_SAV!$Y123,HLOOKUP(A_Stammdaten!$B$12-1,$Z$5:$AF$304,ROW(C123)-4,FALSE)-$Y123)</f>
        <v>0</v>
      </c>
      <c r="Y123" s="45">
        <f>HLOOKUP(A_Stammdaten!$B$12,$Z$5:$AF$304,ROW(C123)-4,FALSE)</f>
        <v>0</v>
      </c>
      <c r="Z123" s="45">
        <f t="shared" si="17"/>
        <v>0</v>
      </c>
      <c r="AA123" s="45">
        <f t="shared" si="18"/>
        <v>0</v>
      </c>
      <c r="AB123" s="45">
        <f t="shared" si="19"/>
        <v>0</v>
      </c>
      <c r="AC123" s="45">
        <f t="shared" si="20"/>
        <v>0</v>
      </c>
      <c r="AD123" s="45">
        <f t="shared" si="21"/>
        <v>0</v>
      </c>
      <c r="AE123" s="45">
        <f t="shared" si="22"/>
        <v>0</v>
      </c>
      <c r="AF123" s="45">
        <f t="shared" si="23"/>
        <v>0</v>
      </c>
    </row>
    <row r="124" spans="1:32" x14ac:dyDescent="0.25">
      <c r="A124" s="17"/>
      <c r="B124" s="17"/>
      <c r="C124" s="34"/>
      <c r="D124" s="17"/>
      <c r="E124" s="17"/>
      <c r="F124" s="17"/>
      <c r="G124" s="17"/>
      <c r="H124" s="17"/>
      <c r="I124" s="53">
        <f>IF(C124&gt;A_Stammdaten!$B$12,0,SUM(D124,E124)-G124)</f>
        <v>0</v>
      </c>
      <c r="J124" s="17"/>
      <c r="K124" s="17"/>
      <c r="L124" s="17"/>
      <c r="M124" s="53">
        <f t="shared" si="24"/>
        <v>0</v>
      </c>
      <c r="N124" s="54">
        <f>IF(ISBLANK($B124),0,VLOOKUP($B124,Listen!$A$2:$C$45,2,FALSE))</f>
        <v>0</v>
      </c>
      <c r="O124" s="54">
        <f>IF(ISBLANK($B124),0,VLOOKUP($B124,Listen!$A$2:$C$45,3,FALSE))</f>
        <v>0</v>
      </c>
      <c r="P124" s="43">
        <f t="shared" si="16"/>
        <v>0</v>
      </c>
      <c r="Q124" s="43">
        <f t="shared" si="26"/>
        <v>0</v>
      </c>
      <c r="R124" s="43">
        <f t="shared" si="26"/>
        <v>0</v>
      </c>
      <c r="S124" s="43">
        <f t="shared" si="26"/>
        <v>0</v>
      </c>
      <c r="T124" s="43">
        <f t="shared" si="26"/>
        <v>0</v>
      </c>
      <c r="U124" s="43">
        <f t="shared" si="26"/>
        <v>0</v>
      </c>
      <c r="V124" s="43">
        <f t="shared" si="26"/>
        <v>0</v>
      </c>
      <c r="W124" s="45">
        <f t="shared" si="25"/>
        <v>0</v>
      </c>
      <c r="X124" s="45">
        <f>IF(C124=A_Stammdaten!$B$12,D_SAV!$M124-D_SAV!$Y124,HLOOKUP(A_Stammdaten!$B$12-1,$Z$5:$AF$304,ROW(C124)-4,FALSE)-$Y124)</f>
        <v>0</v>
      </c>
      <c r="Y124" s="45">
        <f>HLOOKUP(A_Stammdaten!$B$12,$Z$5:$AF$304,ROW(C124)-4,FALSE)</f>
        <v>0</v>
      </c>
      <c r="Z124" s="45">
        <f t="shared" si="17"/>
        <v>0</v>
      </c>
      <c r="AA124" s="45">
        <f t="shared" si="18"/>
        <v>0</v>
      </c>
      <c r="AB124" s="45">
        <f t="shared" si="19"/>
        <v>0</v>
      </c>
      <c r="AC124" s="45">
        <f t="shared" si="20"/>
        <v>0</v>
      </c>
      <c r="AD124" s="45">
        <f t="shared" si="21"/>
        <v>0</v>
      </c>
      <c r="AE124" s="45">
        <f t="shared" si="22"/>
        <v>0</v>
      </c>
      <c r="AF124" s="45">
        <f t="shared" si="23"/>
        <v>0</v>
      </c>
    </row>
    <row r="125" spans="1:32" x14ac:dyDescent="0.25">
      <c r="A125" s="17"/>
      <c r="B125" s="17"/>
      <c r="C125" s="34"/>
      <c r="D125" s="17"/>
      <c r="E125" s="17"/>
      <c r="F125" s="17"/>
      <c r="G125" s="17"/>
      <c r="H125" s="17"/>
      <c r="I125" s="53">
        <f>IF(C125&gt;A_Stammdaten!$B$12,0,SUM(D125,E125)-G125)</f>
        <v>0</v>
      </c>
      <c r="J125" s="17"/>
      <c r="K125" s="17"/>
      <c r="L125" s="17"/>
      <c r="M125" s="53">
        <f t="shared" si="24"/>
        <v>0</v>
      </c>
      <c r="N125" s="54">
        <f>IF(ISBLANK($B125),0,VLOOKUP($B125,Listen!$A$2:$C$45,2,FALSE))</f>
        <v>0</v>
      </c>
      <c r="O125" s="54">
        <f>IF(ISBLANK($B125),0,VLOOKUP($B125,Listen!$A$2:$C$45,3,FALSE))</f>
        <v>0</v>
      </c>
      <c r="P125" s="43">
        <f t="shared" si="16"/>
        <v>0</v>
      </c>
      <c r="Q125" s="43">
        <f t="shared" si="26"/>
        <v>0</v>
      </c>
      <c r="R125" s="43">
        <f t="shared" si="26"/>
        <v>0</v>
      </c>
      <c r="S125" s="43">
        <f t="shared" si="26"/>
        <v>0</v>
      </c>
      <c r="T125" s="43">
        <f t="shared" si="26"/>
        <v>0</v>
      </c>
      <c r="U125" s="43">
        <f t="shared" si="26"/>
        <v>0</v>
      </c>
      <c r="V125" s="43">
        <f t="shared" si="26"/>
        <v>0</v>
      </c>
      <c r="W125" s="45">
        <f t="shared" si="25"/>
        <v>0</v>
      </c>
      <c r="X125" s="45">
        <f>IF(C125=A_Stammdaten!$B$12,D_SAV!$M125-D_SAV!$Y125,HLOOKUP(A_Stammdaten!$B$12-1,$Z$5:$AF$304,ROW(C125)-4,FALSE)-$Y125)</f>
        <v>0</v>
      </c>
      <c r="Y125" s="45">
        <f>HLOOKUP(A_Stammdaten!$B$12,$Z$5:$AF$304,ROW(C125)-4,FALSE)</f>
        <v>0</v>
      </c>
      <c r="Z125" s="45">
        <f t="shared" si="17"/>
        <v>0</v>
      </c>
      <c r="AA125" s="45">
        <f t="shared" si="18"/>
        <v>0</v>
      </c>
      <c r="AB125" s="45">
        <f t="shared" si="19"/>
        <v>0</v>
      </c>
      <c r="AC125" s="45">
        <f t="shared" si="20"/>
        <v>0</v>
      </c>
      <c r="AD125" s="45">
        <f t="shared" si="21"/>
        <v>0</v>
      </c>
      <c r="AE125" s="45">
        <f t="shared" si="22"/>
        <v>0</v>
      </c>
      <c r="AF125" s="45">
        <f t="shared" si="23"/>
        <v>0</v>
      </c>
    </row>
    <row r="126" spans="1:32" x14ac:dyDescent="0.25">
      <c r="A126" s="17"/>
      <c r="B126" s="17"/>
      <c r="C126" s="34"/>
      <c r="D126" s="17"/>
      <c r="E126" s="17"/>
      <c r="F126" s="17"/>
      <c r="G126" s="17"/>
      <c r="H126" s="17"/>
      <c r="I126" s="53">
        <f>IF(C126&gt;A_Stammdaten!$B$12,0,SUM(D126,E126)-G126)</f>
        <v>0</v>
      </c>
      <c r="J126" s="17"/>
      <c r="K126" s="17"/>
      <c r="L126" s="17"/>
      <c r="M126" s="53">
        <f t="shared" si="24"/>
        <v>0</v>
      </c>
      <c r="N126" s="54">
        <f>IF(ISBLANK($B126),0,VLOOKUP($B126,Listen!$A$2:$C$45,2,FALSE))</f>
        <v>0</v>
      </c>
      <c r="O126" s="54">
        <f>IF(ISBLANK($B126),0,VLOOKUP($B126,Listen!$A$2:$C$45,3,FALSE))</f>
        <v>0</v>
      </c>
      <c r="P126" s="43">
        <f t="shared" si="16"/>
        <v>0</v>
      </c>
      <c r="Q126" s="43">
        <f t="shared" si="26"/>
        <v>0</v>
      </c>
      <c r="R126" s="43">
        <f t="shared" si="26"/>
        <v>0</v>
      </c>
      <c r="S126" s="43">
        <f t="shared" si="26"/>
        <v>0</v>
      </c>
      <c r="T126" s="43">
        <f t="shared" si="26"/>
        <v>0</v>
      </c>
      <c r="U126" s="43">
        <f t="shared" si="26"/>
        <v>0</v>
      </c>
      <c r="V126" s="43">
        <f t="shared" si="26"/>
        <v>0</v>
      </c>
      <c r="W126" s="45">
        <f t="shared" si="25"/>
        <v>0</v>
      </c>
      <c r="X126" s="45">
        <f>IF(C126=A_Stammdaten!$B$12,D_SAV!$M126-D_SAV!$Y126,HLOOKUP(A_Stammdaten!$B$12-1,$Z$5:$AF$304,ROW(C126)-4,FALSE)-$Y126)</f>
        <v>0</v>
      </c>
      <c r="Y126" s="45">
        <f>HLOOKUP(A_Stammdaten!$B$12,$Z$5:$AF$304,ROW(C126)-4,FALSE)</f>
        <v>0</v>
      </c>
      <c r="Z126" s="45">
        <f t="shared" si="17"/>
        <v>0</v>
      </c>
      <c r="AA126" s="45">
        <f t="shared" si="18"/>
        <v>0</v>
      </c>
      <c r="AB126" s="45">
        <f t="shared" si="19"/>
        <v>0</v>
      </c>
      <c r="AC126" s="45">
        <f t="shared" si="20"/>
        <v>0</v>
      </c>
      <c r="AD126" s="45">
        <f t="shared" si="21"/>
        <v>0</v>
      </c>
      <c r="AE126" s="45">
        <f t="shared" si="22"/>
        <v>0</v>
      </c>
      <c r="AF126" s="45">
        <f t="shared" si="23"/>
        <v>0</v>
      </c>
    </row>
    <row r="127" spans="1:32" x14ac:dyDescent="0.25">
      <c r="A127" s="17"/>
      <c r="B127" s="17"/>
      <c r="C127" s="34"/>
      <c r="D127" s="17"/>
      <c r="E127" s="17"/>
      <c r="F127" s="17"/>
      <c r="G127" s="17"/>
      <c r="H127" s="17"/>
      <c r="I127" s="53">
        <f>IF(C127&gt;A_Stammdaten!$B$12,0,SUM(D127,E127)-G127)</f>
        <v>0</v>
      </c>
      <c r="J127" s="17"/>
      <c r="K127" s="17"/>
      <c r="L127" s="17"/>
      <c r="M127" s="53">
        <f t="shared" si="24"/>
        <v>0</v>
      </c>
      <c r="N127" s="54">
        <f>IF(ISBLANK($B127),0,VLOOKUP($B127,Listen!$A$2:$C$45,2,FALSE))</f>
        <v>0</v>
      </c>
      <c r="O127" s="54">
        <f>IF(ISBLANK($B127),0,VLOOKUP($B127,Listen!$A$2:$C$45,3,FALSE))</f>
        <v>0</v>
      </c>
      <c r="P127" s="43">
        <f t="shared" si="16"/>
        <v>0</v>
      </c>
      <c r="Q127" s="43">
        <f t="shared" si="26"/>
        <v>0</v>
      </c>
      <c r="R127" s="43">
        <f t="shared" si="26"/>
        <v>0</v>
      </c>
      <c r="S127" s="43">
        <f t="shared" si="26"/>
        <v>0</v>
      </c>
      <c r="T127" s="43">
        <f t="shared" si="26"/>
        <v>0</v>
      </c>
      <c r="U127" s="43">
        <f t="shared" si="26"/>
        <v>0</v>
      </c>
      <c r="V127" s="43">
        <f t="shared" si="26"/>
        <v>0</v>
      </c>
      <c r="W127" s="45">
        <f t="shared" si="25"/>
        <v>0</v>
      </c>
      <c r="X127" s="45">
        <f>IF(C127=A_Stammdaten!$B$12,D_SAV!$M127-D_SAV!$Y127,HLOOKUP(A_Stammdaten!$B$12-1,$Z$5:$AF$304,ROW(C127)-4,FALSE)-$Y127)</f>
        <v>0</v>
      </c>
      <c r="Y127" s="45">
        <f>HLOOKUP(A_Stammdaten!$B$12,$Z$5:$AF$304,ROW(C127)-4,FALSE)</f>
        <v>0</v>
      </c>
      <c r="Z127" s="45">
        <f t="shared" si="17"/>
        <v>0</v>
      </c>
      <c r="AA127" s="45">
        <f t="shared" si="18"/>
        <v>0</v>
      </c>
      <c r="AB127" s="45">
        <f t="shared" si="19"/>
        <v>0</v>
      </c>
      <c r="AC127" s="45">
        <f t="shared" si="20"/>
        <v>0</v>
      </c>
      <c r="AD127" s="45">
        <f t="shared" si="21"/>
        <v>0</v>
      </c>
      <c r="AE127" s="45">
        <f t="shared" si="22"/>
        <v>0</v>
      </c>
      <c r="AF127" s="45">
        <f t="shared" si="23"/>
        <v>0</v>
      </c>
    </row>
    <row r="128" spans="1:32" x14ac:dyDescent="0.25">
      <c r="A128" s="17"/>
      <c r="B128" s="17"/>
      <c r="C128" s="34"/>
      <c r="D128" s="17"/>
      <c r="E128" s="17"/>
      <c r="F128" s="17"/>
      <c r="G128" s="17"/>
      <c r="H128" s="17"/>
      <c r="I128" s="53">
        <f>IF(C128&gt;A_Stammdaten!$B$12,0,SUM(D128,E128)-G128)</f>
        <v>0</v>
      </c>
      <c r="J128" s="17"/>
      <c r="K128" s="17"/>
      <c r="L128" s="17"/>
      <c r="M128" s="53">
        <f t="shared" si="24"/>
        <v>0</v>
      </c>
      <c r="N128" s="54">
        <f>IF(ISBLANK($B128),0,VLOOKUP($B128,Listen!$A$2:$C$45,2,FALSE))</f>
        <v>0</v>
      </c>
      <c r="O128" s="54">
        <f>IF(ISBLANK($B128),0,VLOOKUP($B128,Listen!$A$2:$C$45,3,FALSE))</f>
        <v>0</v>
      </c>
      <c r="P128" s="43">
        <f t="shared" si="16"/>
        <v>0</v>
      </c>
      <c r="Q128" s="43">
        <f t="shared" si="26"/>
        <v>0</v>
      </c>
      <c r="R128" s="43">
        <f t="shared" si="26"/>
        <v>0</v>
      </c>
      <c r="S128" s="43">
        <f t="shared" si="26"/>
        <v>0</v>
      </c>
      <c r="T128" s="43">
        <f t="shared" si="26"/>
        <v>0</v>
      </c>
      <c r="U128" s="43">
        <f t="shared" si="26"/>
        <v>0</v>
      </c>
      <c r="V128" s="43">
        <f t="shared" si="26"/>
        <v>0</v>
      </c>
      <c r="W128" s="45">
        <f t="shared" si="25"/>
        <v>0</v>
      </c>
      <c r="X128" s="45">
        <f>IF(C128=A_Stammdaten!$B$12,D_SAV!$M128-D_SAV!$Y128,HLOOKUP(A_Stammdaten!$B$12-1,$Z$5:$AF$304,ROW(C128)-4,FALSE)-$Y128)</f>
        <v>0</v>
      </c>
      <c r="Y128" s="45">
        <f>HLOOKUP(A_Stammdaten!$B$12,$Z$5:$AF$304,ROW(C128)-4,FALSE)</f>
        <v>0</v>
      </c>
      <c r="Z128" s="45">
        <f t="shared" si="17"/>
        <v>0</v>
      </c>
      <c r="AA128" s="45">
        <f t="shared" si="18"/>
        <v>0</v>
      </c>
      <c r="AB128" s="45">
        <f t="shared" si="19"/>
        <v>0</v>
      </c>
      <c r="AC128" s="45">
        <f t="shared" si="20"/>
        <v>0</v>
      </c>
      <c r="AD128" s="45">
        <f t="shared" si="21"/>
        <v>0</v>
      </c>
      <c r="AE128" s="45">
        <f t="shared" si="22"/>
        <v>0</v>
      </c>
      <c r="AF128" s="45">
        <f t="shared" si="23"/>
        <v>0</v>
      </c>
    </row>
    <row r="129" spans="1:32" x14ac:dyDescent="0.25">
      <c r="A129" s="17"/>
      <c r="B129" s="17"/>
      <c r="C129" s="34"/>
      <c r="D129" s="17"/>
      <c r="E129" s="17"/>
      <c r="F129" s="17"/>
      <c r="G129" s="17"/>
      <c r="H129" s="17"/>
      <c r="I129" s="53">
        <f>IF(C129&gt;A_Stammdaten!$B$12,0,SUM(D129,E129)-G129)</f>
        <v>0</v>
      </c>
      <c r="J129" s="17"/>
      <c r="K129" s="17"/>
      <c r="L129" s="17"/>
      <c r="M129" s="53">
        <f t="shared" si="24"/>
        <v>0</v>
      </c>
      <c r="N129" s="54">
        <f>IF(ISBLANK($B129),0,VLOOKUP($B129,Listen!$A$2:$C$45,2,FALSE))</f>
        <v>0</v>
      </c>
      <c r="O129" s="54">
        <f>IF(ISBLANK($B129),0,VLOOKUP($B129,Listen!$A$2:$C$45,3,FALSE))</f>
        <v>0</v>
      </c>
      <c r="P129" s="43">
        <f t="shared" si="16"/>
        <v>0</v>
      </c>
      <c r="Q129" s="43">
        <f t="shared" si="26"/>
        <v>0</v>
      </c>
      <c r="R129" s="43">
        <f t="shared" si="26"/>
        <v>0</v>
      </c>
      <c r="S129" s="43">
        <f t="shared" si="26"/>
        <v>0</v>
      </c>
      <c r="T129" s="43">
        <f t="shared" si="26"/>
        <v>0</v>
      </c>
      <c r="U129" s="43">
        <f t="shared" si="26"/>
        <v>0</v>
      </c>
      <c r="V129" s="43">
        <f t="shared" si="26"/>
        <v>0</v>
      </c>
      <c r="W129" s="45">
        <f t="shared" si="25"/>
        <v>0</v>
      </c>
      <c r="X129" s="45">
        <f>IF(C129=A_Stammdaten!$B$12,D_SAV!$M129-D_SAV!$Y129,HLOOKUP(A_Stammdaten!$B$12-1,$Z$5:$AF$304,ROW(C129)-4,FALSE)-$Y129)</f>
        <v>0</v>
      </c>
      <c r="Y129" s="45">
        <f>HLOOKUP(A_Stammdaten!$B$12,$Z$5:$AF$304,ROW(C129)-4,FALSE)</f>
        <v>0</v>
      </c>
      <c r="Z129" s="45">
        <f t="shared" si="17"/>
        <v>0</v>
      </c>
      <c r="AA129" s="45">
        <f t="shared" si="18"/>
        <v>0</v>
      </c>
      <c r="AB129" s="45">
        <f t="shared" si="19"/>
        <v>0</v>
      </c>
      <c r="AC129" s="45">
        <f t="shared" si="20"/>
        <v>0</v>
      </c>
      <c r="AD129" s="45">
        <f t="shared" si="21"/>
        <v>0</v>
      </c>
      <c r="AE129" s="45">
        <f t="shared" si="22"/>
        <v>0</v>
      </c>
      <c r="AF129" s="45">
        <f t="shared" si="23"/>
        <v>0</v>
      </c>
    </row>
    <row r="130" spans="1:32" x14ac:dyDescent="0.25">
      <c r="A130" s="17"/>
      <c r="B130" s="17"/>
      <c r="C130" s="34"/>
      <c r="D130" s="17"/>
      <c r="E130" s="17"/>
      <c r="F130" s="17"/>
      <c r="G130" s="17"/>
      <c r="H130" s="17"/>
      <c r="I130" s="53">
        <f>IF(C130&gt;A_Stammdaten!$B$12,0,SUM(D130,E130)-G130)</f>
        <v>0</v>
      </c>
      <c r="J130" s="17"/>
      <c r="K130" s="17"/>
      <c r="L130" s="17"/>
      <c r="M130" s="53">
        <f t="shared" si="24"/>
        <v>0</v>
      </c>
      <c r="N130" s="54">
        <f>IF(ISBLANK($B130),0,VLOOKUP($B130,Listen!$A$2:$C$45,2,FALSE))</f>
        <v>0</v>
      </c>
      <c r="O130" s="54">
        <f>IF(ISBLANK($B130),0,VLOOKUP($B130,Listen!$A$2:$C$45,3,FALSE))</f>
        <v>0</v>
      </c>
      <c r="P130" s="43">
        <f t="shared" si="16"/>
        <v>0</v>
      </c>
      <c r="Q130" s="43">
        <f t="shared" si="26"/>
        <v>0</v>
      </c>
      <c r="R130" s="43">
        <f t="shared" si="26"/>
        <v>0</v>
      </c>
      <c r="S130" s="43">
        <f t="shared" si="26"/>
        <v>0</v>
      </c>
      <c r="T130" s="43">
        <f t="shared" si="26"/>
        <v>0</v>
      </c>
      <c r="U130" s="43">
        <f t="shared" si="26"/>
        <v>0</v>
      </c>
      <c r="V130" s="43">
        <f t="shared" si="26"/>
        <v>0</v>
      </c>
      <c r="W130" s="45">
        <f t="shared" si="25"/>
        <v>0</v>
      </c>
      <c r="X130" s="45">
        <f>IF(C130=A_Stammdaten!$B$12,D_SAV!$M130-D_SAV!$Y130,HLOOKUP(A_Stammdaten!$B$12-1,$Z$5:$AF$304,ROW(C130)-4,FALSE)-$Y130)</f>
        <v>0</v>
      </c>
      <c r="Y130" s="45">
        <f>HLOOKUP(A_Stammdaten!$B$12,$Z$5:$AF$304,ROW(C130)-4,FALSE)</f>
        <v>0</v>
      </c>
      <c r="Z130" s="45">
        <f t="shared" si="17"/>
        <v>0</v>
      </c>
      <c r="AA130" s="45">
        <f t="shared" si="18"/>
        <v>0</v>
      </c>
      <c r="AB130" s="45">
        <f t="shared" si="19"/>
        <v>0</v>
      </c>
      <c r="AC130" s="45">
        <f t="shared" si="20"/>
        <v>0</v>
      </c>
      <c r="AD130" s="45">
        <f t="shared" si="21"/>
        <v>0</v>
      </c>
      <c r="AE130" s="45">
        <f t="shared" si="22"/>
        <v>0</v>
      </c>
      <c r="AF130" s="45">
        <f t="shared" si="23"/>
        <v>0</v>
      </c>
    </row>
    <row r="131" spans="1:32" x14ac:dyDescent="0.25">
      <c r="A131" s="17"/>
      <c r="B131" s="17"/>
      <c r="C131" s="34"/>
      <c r="D131" s="17"/>
      <c r="E131" s="17"/>
      <c r="F131" s="17"/>
      <c r="G131" s="17"/>
      <c r="H131" s="17"/>
      <c r="I131" s="53">
        <f>IF(C131&gt;A_Stammdaten!$B$12,0,SUM(D131,E131)-G131)</f>
        <v>0</v>
      </c>
      <c r="J131" s="17"/>
      <c r="K131" s="17"/>
      <c r="L131" s="17"/>
      <c r="M131" s="53">
        <f t="shared" si="24"/>
        <v>0</v>
      </c>
      <c r="N131" s="54">
        <f>IF(ISBLANK($B131),0,VLOOKUP($B131,Listen!$A$2:$C$45,2,FALSE))</f>
        <v>0</v>
      </c>
      <c r="O131" s="54">
        <f>IF(ISBLANK($B131),0,VLOOKUP($B131,Listen!$A$2:$C$45,3,FALSE))</f>
        <v>0</v>
      </c>
      <c r="P131" s="43">
        <f t="shared" si="16"/>
        <v>0</v>
      </c>
      <c r="Q131" s="43">
        <f t="shared" si="26"/>
        <v>0</v>
      </c>
      <c r="R131" s="43">
        <f t="shared" si="26"/>
        <v>0</v>
      </c>
      <c r="S131" s="43">
        <f t="shared" si="26"/>
        <v>0</v>
      </c>
      <c r="T131" s="43">
        <f t="shared" si="26"/>
        <v>0</v>
      </c>
      <c r="U131" s="43">
        <f t="shared" si="26"/>
        <v>0</v>
      </c>
      <c r="V131" s="43">
        <f t="shared" si="26"/>
        <v>0</v>
      </c>
      <c r="W131" s="45">
        <f t="shared" si="25"/>
        <v>0</v>
      </c>
      <c r="X131" s="45">
        <f>IF(C131=A_Stammdaten!$B$12,D_SAV!$M131-D_SAV!$Y131,HLOOKUP(A_Stammdaten!$B$12-1,$Z$5:$AF$304,ROW(C131)-4,FALSE)-$Y131)</f>
        <v>0</v>
      </c>
      <c r="Y131" s="45">
        <f>HLOOKUP(A_Stammdaten!$B$12,$Z$5:$AF$304,ROW(C131)-4,FALSE)</f>
        <v>0</v>
      </c>
      <c r="Z131" s="45">
        <f t="shared" si="17"/>
        <v>0</v>
      </c>
      <c r="AA131" s="45">
        <f t="shared" si="18"/>
        <v>0</v>
      </c>
      <c r="AB131" s="45">
        <f t="shared" si="19"/>
        <v>0</v>
      </c>
      <c r="AC131" s="45">
        <f t="shared" si="20"/>
        <v>0</v>
      </c>
      <c r="AD131" s="45">
        <f t="shared" si="21"/>
        <v>0</v>
      </c>
      <c r="AE131" s="45">
        <f t="shared" si="22"/>
        <v>0</v>
      </c>
      <c r="AF131" s="45">
        <f t="shared" si="23"/>
        <v>0</v>
      </c>
    </row>
    <row r="132" spans="1:32" x14ac:dyDescent="0.25">
      <c r="A132" s="17"/>
      <c r="B132" s="17"/>
      <c r="C132" s="34"/>
      <c r="D132" s="17"/>
      <c r="E132" s="17"/>
      <c r="F132" s="17"/>
      <c r="G132" s="17"/>
      <c r="H132" s="17"/>
      <c r="I132" s="53">
        <f>IF(C132&gt;A_Stammdaten!$B$12,0,SUM(D132,E132)-G132)</f>
        <v>0</v>
      </c>
      <c r="J132" s="17"/>
      <c r="K132" s="17"/>
      <c r="L132" s="17"/>
      <c r="M132" s="53">
        <f t="shared" si="24"/>
        <v>0</v>
      </c>
      <c r="N132" s="54">
        <f>IF(ISBLANK($B132),0,VLOOKUP($B132,Listen!$A$2:$C$45,2,FALSE))</f>
        <v>0</v>
      </c>
      <c r="O132" s="54">
        <f>IF(ISBLANK($B132),0,VLOOKUP($B132,Listen!$A$2:$C$45,3,FALSE))</f>
        <v>0</v>
      </c>
      <c r="P132" s="43">
        <f t="shared" si="16"/>
        <v>0</v>
      </c>
      <c r="Q132" s="43">
        <f t="shared" si="26"/>
        <v>0</v>
      </c>
      <c r="R132" s="43">
        <f t="shared" si="26"/>
        <v>0</v>
      </c>
      <c r="S132" s="43">
        <f t="shared" si="26"/>
        <v>0</v>
      </c>
      <c r="T132" s="43">
        <f t="shared" si="26"/>
        <v>0</v>
      </c>
      <c r="U132" s="43">
        <f t="shared" si="26"/>
        <v>0</v>
      </c>
      <c r="V132" s="43">
        <f t="shared" si="26"/>
        <v>0</v>
      </c>
      <c r="W132" s="45">
        <f t="shared" si="25"/>
        <v>0</v>
      </c>
      <c r="X132" s="45">
        <f>IF(C132=A_Stammdaten!$B$12,D_SAV!$M132-D_SAV!$Y132,HLOOKUP(A_Stammdaten!$B$12-1,$Z$5:$AF$304,ROW(C132)-4,FALSE)-$Y132)</f>
        <v>0</v>
      </c>
      <c r="Y132" s="45">
        <f>HLOOKUP(A_Stammdaten!$B$12,$Z$5:$AF$304,ROW(C132)-4,FALSE)</f>
        <v>0</v>
      </c>
      <c r="Z132" s="45">
        <f t="shared" si="17"/>
        <v>0</v>
      </c>
      <c r="AA132" s="45">
        <f t="shared" si="18"/>
        <v>0</v>
      </c>
      <c r="AB132" s="45">
        <f t="shared" si="19"/>
        <v>0</v>
      </c>
      <c r="AC132" s="45">
        <f t="shared" si="20"/>
        <v>0</v>
      </c>
      <c r="AD132" s="45">
        <f t="shared" si="21"/>
        <v>0</v>
      </c>
      <c r="AE132" s="45">
        <f t="shared" si="22"/>
        <v>0</v>
      </c>
      <c r="AF132" s="45">
        <f t="shared" si="23"/>
        <v>0</v>
      </c>
    </row>
    <row r="133" spans="1:32" x14ac:dyDescent="0.25">
      <c r="A133" s="17"/>
      <c r="B133" s="17"/>
      <c r="C133" s="34"/>
      <c r="D133" s="17"/>
      <c r="E133" s="17"/>
      <c r="F133" s="17"/>
      <c r="G133" s="17"/>
      <c r="H133" s="17"/>
      <c r="I133" s="53">
        <f>IF(C133&gt;A_Stammdaten!$B$12,0,SUM(D133,E133)-G133)</f>
        <v>0</v>
      </c>
      <c r="J133" s="17"/>
      <c r="K133" s="17"/>
      <c r="L133" s="17"/>
      <c r="M133" s="53">
        <f t="shared" si="24"/>
        <v>0</v>
      </c>
      <c r="N133" s="54">
        <f>IF(ISBLANK($B133),0,VLOOKUP($B133,Listen!$A$2:$C$45,2,FALSE))</f>
        <v>0</v>
      </c>
      <c r="O133" s="54">
        <f>IF(ISBLANK($B133),0,VLOOKUP($B133,Listen!$A$2:$C$45,3,FALSE))</f>
        <v>0</v>
      </c>
      <c r="P133" s="43">
        <f t="shared" si="16"/>
        <v>0</v>
      </c>
      <c r="Q133" s="43">
        <f t="shared" si="26"/>
        <v>0</v>
      </c>
      <c r="R133" s="43">
        <f t="shared" si="26"/>
        <v>0</v>
      </c>
      <c r="S133" s="43">
        <f t="shared" si="26"/>
        <v>0</v>
      </c>
      <c r="T133" s="43">
        <f t="shared" si="26"/>
        <v>0</v>
      </c>
      <c r="U133" s="43">
        <f t="shared" si="26"/>
        <v>0</v>
      </c>
      <c r="V133" s="43">
        <f t="shared" si="26"/>
        <v>0</v>
      </c>
      <c r="W133" s="45">
        <f t="shared" si="25"/>
        <v>0</v>
      </c>
      <c r="X133" s="45">
        <f>IF(C133=A_Stammdaten!$B$12,D_SAV!$M133-D_SAV!$Y133,HLOOKUP(A_Stammdaten!$B$12-1,$Z$5:$AF$304,ROW(C133)-4,FALSE)-$Y133)</f>
        <v>0</v>
      </c>
      <c r="Y133" s="45">
        <f>HLOOKUP(A_Stammdaten!$B$12,$Z$5:$AF$304,ROW(C133)-4,FALSE)</f>
        <v>0</v>
      </c>
      <c r="Z133" s="45">
        <f t="shared" si="17"/>
        <v>0</v>
      </c>
      <c r="AA133" s="45">
        <f t="shared" si="18"/>
        <v>0</v>
      </c>
      <c r="AB133" s="45">
        <f t="shared" si="19"/>
        <v>0</v>
      </c>
      <c r="AC133" s="45">
        <f t="shared" si="20"/>
        <v>0</v>
      </c>
      <c r="AD133" s="45">
        <f t="shared" si="21"/>
        <v>0</v>
      </c>
      <c r="AE133" s="45">
        <f t="shared" si="22"/>
        <v>0</v>
      </c>
      <c r="AF133" s="45">
        <f t="shared" si="23"/>
        <v>0</v>
      </c>
    </row>
    <row r="134" spans="1:32" x14ac:dyDescent="0.25">
      <c r="A134" s="17"/>
      <c r="B134" s="17"/>
      <c r="C134" s="34"/>
      <c r="D134" s="17"/>
      <c r="E134" s="17"/>
      <c r="F134" s="17"/>
      <c r="G134" s="17"/>
      <c r="H134" s="17"/>
      <c r="I134" s="53">
        <f>IF(C134&gt;A_Stammdaten!$B$12,0,SUM(D134,E134)-G134)</f>
        <v>0</v>
      </c>
      <c r="J134" s="17"/>
      <c r="K134" s="17"/>
      <c r="L134" s="17"/>
      <c r="M134" s="53">
        <f t="shared" si="24"/>
        <v>0</v>
      </c>
      <c r="N134" s="54">
        <f>IF(ISBLANK($B134),0,VLOOKUP($B134,Listen!$A$2:$C$45,2,FALSE))</f>
        <v>0</v>
      </c>
      <c r="O134" s="54">
        <f>IF(ISBLANK($B134),0,VLOOKUP($B134,Listen!$A$2:$C$45,3,FALSE))</f>
        <v>0</v>
      </c>
      <c r="P134" s="43">
        <f t="shared" ref="P134:P197" si="27">$N134</f>
        <v>0</v>
      </c>
      <c r="Q134" s="43">
        <f t="shared" si="26"/>
        <v>0</v>
      </c>
      <c r="R134" s="43">
        <f t="shared" si="26"/>
        <v>0</v>
      </c>
      <c r="S134" s="43">
        <f t="shared" si="26"/>
        <v>0</v>
      </c>
      <c r="T134" s="43">
        <f t="shared" si="26"/>
        <v>0</v>
      </c>
      <c r="U134" s="43">
        <f t="shared" si="26"/>
        <v>0</v>
      </c>
      <c r="V134" s="43">
        <f t="shared" si="26"/>
        <v>0</v>
      </c>
      <c r="W134" s="45">
        <f t="shared" si="25"/>
        <v>0</v>
      </c>
      <c r="X134" s="45">
        <f>IF(C134=A_Stammdaten!$B$12,D_SAV!$M134-D_SAV!$Y134,HLOOKUP(A_Stammdaten!$B$12-1,$Z$5:$AF$304,ROW(C134)-4,FALSE)-$Y134)</f>
        <v>0</v>
      </c>
      <c r="Y134" s="45">
        <f>HLOOKUP(A_Stammdaten!$B$12,$Z$5:$AF$304,ROW(C134)-4,FALSE)</f>
        <v>0</v>
      </c>
      <c r="Z134" s="45">
        <f t="shared" ref="Z134:Z197" si="28">IF(OR($C134=0,$M134=0),0,IF($C134&lt;=Z$5,$M134-$M134/P134*(Z$5-$C134+1),0))</f>
        <v>0</v>
      </c>
      <c r="AA134" s="45">
        <f t="shared" ref="AA134:AA197" si="29">IF(OR($C134=0,$M134=0,Q134-(AA$5-$C134)=0),0,IF($C134&lt;AA$5,Z134-Z134/(Q134-(AA$5-$C134)),IF($C134=AA$5,$M134-$M134/Q134,0)))</f>
        <v>0</v>
      </c>
      <c r="AB134" s="45">
        <f t="shared" ref="AB134:AB197" si="30">IF(OR($C134=0,$M134=0,R134-(AB$5-$C134)=0),0,IF($C134&lt;AB$5,AA134-AA134/(R134-(AB$5-$C134)),IF($C134=AB$5,$M134-$M134/R134,0)))</f>
        <v>0</v>
      </c>
      <c r="AC134" s="45">
        <f t="shared" ref="AC134:AC197" si="31">IF(OR($C134=0,$M134=0,S134-(AC$5-$C134)=0),0,IF($C134&lt;AC$5,AB134-AB134/(S134-(AC$5-$C134)),IF($C134=AC$5,$M134-$M134/S134,0)))</f>
        <v>0</v>
      </c>
      <c r="AD134" s="45">
        <f t="shared" ref="AD134:AD197" si="32">IF(OR($C134=0,$M134=0,T134-(AD$5-$C134)=0),0,IF($C134&lt;AD$5,AC134-AC134/(T134-(AD$5-$C134)),IF($C134=AD$5,$M134-$M134/T134,0)))</f>
        <v>0</v>
      </c>
      <c r="AE134" s="45">
        <f t="shared" ref="AE134:AE197" si="33">IF(OR($C134=0,$M134=0,U134-(AE$5-$C134)=0),0,IF($C134&lt;AE$5,AD134-AD134/(U134-(AE$5-$C134)),IF($C134=AE$5,$M134-$M134/U134,0)))</f>
        <v>0</v>
      </c>
      <c r="AF134" s="45">
        <f t="shared" ref="AF134:AF197" si="34">IF(OR($C134=0,$M134=0,V134-(AF$5-$C134)=0),0,IF($C134&lt;AF$5,AE134-AE134/(V134-(AF$5-$C134)),IF($C134=AF$5,$M134-$M134/V134,0)))</f>
        <v>0</v>
      </c>
    </row>
    <row r="135" spans="1:32" x14ac:dyDescent="0.25">
      <c r="A135" s="17"/>
      <c r="B135" s="17"/>
      <c r="C135" s="34"/>
      <c r="D135" s="17"/>
      <c r="E135" s="17"/>
      <c r="F135" s="17"/>
      <c r="G135" s="17"/>
      <c r="H135" s="17"/>
      <c r="I135" s="53">
        <f>IF(C135&gt;A_Stammdaten!$B$12,0,SUM(D135,E135)-G135)</f>
        <v>0</v>
      </c>
      <c r="J135" s="17"/>
      <c r="K135" s="17"/>
      <c r="L135" s="17"/>
      <c r="M135" s="53">
        <f t="shared" ref="M135:M198" si="35">I135-J135-K135</f>
        <v>0</v>
      </c>
      <c r="N135" s="54">
        <f>IF(ISBLANK($B135),0,VLOOKUP($B135,Listen!$A$2:$C$45,2,FALSE))</f>
        <v>0</v>
      </c>
      <c r="O135" s="54">
        <f>IF(ISBLANK($B135),0,VLOOKUP($B135,Listen!$A$2:$C$45,3,FALSE))</f>
        <v>0</v>
      </c>
      <c r="P135" s="43">
        <f t="shared" si="27"/>
        <v>0</v>
      </c>
      <c r="Q135" s="43">
        <f t="shared" si="26"/>
        <v>0</v>
      </c>
      <c r="R135" s="43">
        <f t="shared" si="26"/>
        <v>0</v>
      </c>
      <c r="S135" s="43">
        <f t="shared" si="26"/>
        <v>0</v>
      </c>
      <c r="T135" s="43">
        <f t="shared" si="26"/>
        <v>0</v>
      </c>
      <c r="U135" s="43">
        <f t="shared" si="26"/>
        <v>0</v>
      </c>
      <c r="V135" s="43">
        <f t="shared" si="26"/>
        <v>0</v>
      </c>
      <c r="W135" s="45">
        <f t="shared" si="25"/>
        <v>0</v>
      </c>
      <c r="X135" s="45">
        <f>IF(C135=A_Stammdaten!$B$12,D_SAV!$M135-D_SAV!$Y135,HLOOKUP(A_Stammdaten!$B$12-1,$Z$5:$AF$304,ROW(C135)-4,FALSE)-$Y135)</f>
        <v>0</v>
      </c>
      <c r="Y135" s="45">
        <f>HLOOKUP(A_Stammdaten!$B$12,$Z$5:$AF$304,ROW(C135)-4,FALSE)</f>
        <v>0</v>
      </c>
      <c r="Z135" s="45">
        <f t="shared" si="28"/>
        <v>0</v>
      </c>
      <c r="AA135" s="45">
        <f t="shared" si="29"/>
        <v>0</v>
      </c>
      <c r="AB135" s="45">
        <f t="shared" si="30"/>
        <v>0</v>
      </c>
      <c r="AC135" s="45">
        <f t="shared" si="31"/>
        <v>0</v>
      </c>
      <c r="AD135" s="45">
        <f t="shared" si="32"/>
        <v>0</v>
      </c>
      <c r="AE135" s="45">
        <f t="shared" si="33"/>
        <v>0</v>
      </c>
      <c r="AF135" s="45">
        <f t="shared" si="34"/>
        <v>0</v>
      </c>
    </row>
    <row r="136" spans="1:32" x14ac:dyDescent="0.25">
      <c r="A136" s="17"/>
      <c r="B136" s="17"/>
      <c r="C136" s="34"/>
      <c r="D136" s="17"/>
      <c r="E136" s="17"/>
      <c r="F136" s="17"/>
      <c r="G136" s="17"/>
      <c r="H136" s="17"/>
      <c r="I136" s="53">
        <f>IF(C136&gt;A_Stammdaten!$B$12,0,SUM(D136,E136)-G136)</f>
        <v>0</v>
      </c>
      <c r="J136" s="17"/>
      <c r="K136" s="17"/>
      <c r="L136" s="17"/>
      <c r="M136" s="53">
        <f t="shared" si="35"/>
        <v>0</v>
      </c>
      <c r="N136" s="54">
        <f>IF(ISBLANK($B136),0,VLOOKUP($B136,Listen!$A$2:$C$45,2,FALSE))</f>
        <v>0</v>
      </c>
      <c r="O136" s="54">
        <f>IF(ISBLANK($B136),0,VLOOKUP($B136,Listen!$A$2:$C$45,3,FALSE))</f>
        <v>0</v>
      </c>
      <c r="P136" s="43">
        <f t="shared" si="27"/>
        <v>0</v>
      </c>
      <c r="Q136" s="43">
        <f t="shared" si="26"/>
        <v>0</v>
      </c>
      <c r="R136" s="43">
        <f t="shared" si="26"/>
        <v>0</v>
      </c>
      <c r="S136" s="43">
        <f t="shared" si="26"/>
        <v>0</v>
      </c>
      <c r="T136" s="43">
        <f t="shared" si="26"/>
        <v>0</v>
      </c>
      <c r="U136" s="43">
        <f t="shared" si="26"/>
        <v>0</v>
      </c>
      <c r="V136" s="43">
        <f t="shared" si="26"/>
        <v>0</v>
      </c>
      <c r="W136" s="45">
        <f t="shared" si="25"/>
        <v>0</v>
      </c>
      <c r="X136" s="45">
        <f>IF(C136=A_Stammdaten!$B$12,D_SAV!$M136-D_SAV!$Y136,HLOOKUP(A_Stammdaten!$B$12-1,$Z$5:$AF$304,ROW(C136)-4,FALSE)-$Y136)</f>
        <v>0</v>
      </c>
      <c r="Y136" s="45">
        <f>HLOOKUP(A_Stammdaten!$B$12,$Z$5:$AF$304,ROW(C136)-4,FALSE)</f>
        <v>0</v>
      </c>
      <c r="Z136" s="45">
        <f t="shared" si="28"/>
        <v>0</v>
      </c>
      <c r="AA136" s="45">
        <f t="shared" si="29"/>
        <v>0</v>
      </c>
      <c r="AB136" s="45">
        <f t="shared" si="30"/>
        <v>0</v>
      </c>
      <c r="AC136" s="45">
        <f t="shared" si="31"/>
        <v>0</v>
      </c>
      <c r="AD136" s="45">
        <f t="shared" si="32"/>
        <v>0</v>
      </c>
      <c r="AE136" s="45">
        <f t="shared" si="33"/>
        <v>0</v>
      </c>
      <c r="AF136" s="45">
        <f t="shared" si="34"/>
        <v>0</v>
      </c>
    </row>
    <row r="137" spans="1:32" x14ac:dyDescent="0.25">
      <c r="A137" s="17"/>
      <c r="B137" s="17"/>
      <c r="C137" s="34"/>
      <c r="D137" s="17"/>
      <c r="E137" s="17"/>
      <c r="F137" s="17"/>
      <c r="G137" s="17"/>
      <c r="H137" s="17"/>
      <c r="I137" s="53">
        <f>IF(C137&gt;A_Stammdaten!$B$12,0,SUM(D137,E137)-G137)</f>
        <v>0</v>
      </c>
      <c r="J137" s="17"/>
      <c r="K137" s="17"/>
      <c r="L137" s="17"/>
      <c r="M137" s="53">
        <f t="shared" si="35"/>
        <v>0</v>
      </c>
      <c r="N137" s="54">
        <f>IF(ISBLANK($B137),0,VLOOKUP($B137,Listen!$A$2:$C$45,2,FALSE))</f>
        <v>0</v>
      </c>
      <c r="O137" s="54">
        <f>IF(ISBLANK($B137),0,VLOOKUP($B137,Listen!$A$2:$C$45,3,FALSE))</f>
        <v>0</v>
      </c>
      <c r="P137" s="43">
        <f t="shared" si="27"/>
        <v>0</v>
      </c>
      <c r="Q137" s="43">
        <f t="shared" si="26"/>
        <v>0</v>
      </c>
      <c r="R137" s="43">
        <f t="shared" si="26"/>
        <v>0</v>
      </c>
      <c r="S137" s="43">
        <f t="shared" si="26"/>
        <v>0</v>
      </c>
      <c r="T137" s="43">
        <f t="shared" si="26"/>
        <v>0</v>
      </c>
      <c r="U137" s="43">
        <f t="shared" si="26"/>
        <v>0</v>
      </c>
      <c r="V137" s="43">
        <f t="shared" si="26"/>
        <v>0</v>
      </c>
      <c r="W137" s="45">
        <f t="shared" si="25"/>
        <v>0</v>
      </c>
      <c r="X137" s="45">
        <f>IF(C137=A_Stammdaten!$B$12,D_SAV!$M137-D_SAV!$Y137,HLOOKUP(A_Stammdaten!$B$12-1,$Z$5:$AF$304,ROW(C137)-4,FALSE)-$Y137)</f>
        <v>0</v>
      </c>
      <c r="Y137" s="45">
        <f>HLOOKUP(A_Stammdaten!$B$12,$Z$5:$AF$304,ROW(C137)-4,FALSE)</f>
        <v>0</v>
      </c>
      <c r="Z137" s="45">
        <f t="shared" si="28"/>
        <v>0</v>
      </c>
      <c r="AA137" s="45">
        <f t="shared" si="29"/>
        <v>0</v>
      </c>
      <c r="AB137" s="45">
        <f t="shared" si="30"/>
        <v>0</v>
      </c>
      <c r="AC137" s="45">
        <f t="shared" si="31"/>
        <v>0</v>
      </c>
      <c r="AD137" s="45">
        <f t="shared" si="32"/>
        <v>0</v>
      </c>
      <c r="AE137" s="45">
        <f t="shared" si="33"/>
        <v>0</v>
      </c>
      <c r="AF137" s="45">
        <f t="shared" si="34"/>
        <v>0</v>
      </c>
    </row>
    <row r="138" spans="1:32" x14ac:dyDescent="0.25">
      <c r="A138" s="17"/>
      <c r="B138" s="17"/>
      <c r="C138" s="34"/>
      <c r="D138" s="17"/>
      <c r="E138" s="17"/>
      <c r="F138" s="17"/>
      <c r="G138" s="17"/>
      <c r="H138" s="17"/>
      <c r="I138" s="53">
        <f>IF(C138&gt;A_Stammdaten!$B$12,0,SUM(D138,E138)-G138)</f>
        <v>0</v>
      </c>
      <c r="J138" s="17"/>
      <c r="K138" s="17"/>
      <c r="L138" s="17"/>
      <c r="M138" s="53">
        <f t="shared" si="35"/>
        <v>0</v>
      </c>
      <c r="N138" s="54">
        <f>IF(ISBLANK($B138),0,VLOOKUP($B138,Listen!$A$2:$C$45,2,FALSE))</f>
        <v>0</v>
      </c>
      <c r="O138" s="54">
        <f>IF(ISBLANK($B138),0,VLOOKUP($B138,Listen!$A$2:$C$45,3,FALSE))</f>
        <v>0</v>
      </c>
      <c r="P138" s="43">
        <f t="shared" si="27"/>
        <v>0</v>
      </c>
      <c r="Q138" s="43">
        <f t="shared" si="26"/>
        <v>0</v>
      </c>
      <c r="R138" s="43">
        <f t="shared" si="26"/>
        <v>0</v>
      </c>
      <c r="S138" s="43">
        <f t="shared" si="26"/>
        <v>0</v>
      </c>
      <c r="T138" s="43">
        <f t="shared" si="26"/>
        <v>0</v>
      </c>
      <c r="U138" s="43">
        <f t="shared" si="26"/>
        <v>0</v>
      </c>
      <c r="V138" s="43">
        <f t="shared" si="26"/>
        <v>0</v>
      </c>
      <c r="W138" s="45">
        <f t="shared" si="25"/>
        <v>0</v>
      </c>
      <c r="X138" s="45">
        <f>IF(C138=A_Stammdaten!$B$12,D_SAV!$M138-D_SAV!$Y138,HLOOKUP(A_Stammdaten!$B$12-1,$Z$5:$AF$304,ROW(C138)-4,FALSE)-$Y138)</f>
        <v>0</v>
      </c>
      <c r="Y138" s="45">
        <f>HLOOKUP(A_Stammdaten!$B$12,$Z$5:$AF$304,ROW(C138)-4,FALSE)</f>
        <v>0</v>
      </c>
      <c r="Z138" s="45">
        <f t="shared" si="28"/>
        <v>0</v>
      </c>
      <c r="AA138" s="45">
        <f t="shared" si="29"/>
        <v>0</v>
      </c>
      <c r="AB138" s="45">
        <f t="shared" si="30"/>
        <v>0</v>
      </c>
      <c r="AC138" s="45">
        <f t="shared" si="31"/>
        <v>0</v>
      </c>
      <c r="AD138" s="45">
        <f t="shared" si="32"/>
        <v>0</v>
      </c>
      <c r="AE138" s="45">
        <f t="shared" si="33"/>
        <v>0</v>
      </c>
      <c r="AF138" s="45">
        <f t="shared" si="34"/>
        <v>0</v>
      </c>
    </row>
    <row r="139" spans="1:32" x14ac:dyDescent="0.25">
      <c r="A139" s="17"/>
      <c r="B139" s="17"/>
      <c r="C139" s="34"/>
      <c r="D139" s="17"/>
      <c r="E139" s="17"/>
      <c r="F139" s="17"/>
      <c r="G139" s="17"/>
      <c r="H139" s="17"/>
      <c r="I139" s="53">
        <f>IF(C139&gt;A_Stammdaten!$B$12,0,SUM(D139,E139)-G139)</f>
        <v>0</v>
      </c>
      <c r="J139" s="17"/>
      <c r="K139" s="17"/>
      <c r="L139" s="17"/>
      <c r="M139" s="53">
        <f t="shared" si="35"/>
        <v>0</v>
      </c>
      <c r="N139" s="54">
        <f>IF(ISBLANK($B139),0,VLOOKUP($B139,Listen!$A$2:$C$45,2,FALSE))</f>
        <v>0</v>
      </c>
      <c r="O139" s="54">
        <f>IF(ISBLANK($B139),0,VLOOKUP($B139,Listen!$A$2:$C$45,3,FALSE))</f>
        <v>0</v>
      </c>
      <c r="P139" s="43">
        <f t="shared" si="27"/>
        <v>0</v>
      </c>
      <c r="Q139" s="43">
        <f t="shared" si="26"/>
        <v>0</v>
      </c>
      <c r="R139" s="43">
        <f t="shared" si="26"/>
        <v>0</v>
      </c>
      <c r="S139" s="43">
        <f t="shared" si="26"/>
        <v>0</v>
      </c>
      <c r="T139" s="43">
        <f t="shared" si="26"/>
        <v>0</v>
      </c>
      <c r="U139" s="43">
        <f t="shared" si="26"/>
        <v>0</v>
      </c>
      <c r="V139" s="43">
        <f t="shared" si="26"/>
        <v>0</v>
      </c>
      <c r="W139" s="45">
        <f t="shared" si="25"/>
        <v>0</v>
      </c>
      <c r="X139" s="45">
        <f>IF(C139=A_Stammdaten!$B$12,D_SAV!$M139-D_SAV!$Y139,HLOOKUP(A_Stammdaten!$B$12-1,$Z$5:$AF$304,ROW(C139)-4,FALSE)-$Y139)</f>
        <v>0</v>
      </c>
      <c r="Y139" s="45">
        <f>HLOOKUP(A_Stammdaten!$B$12,$Z$5:$AF$304,ROW(C139)-4,FALSE)</f>
        <v>0</v>
      </c>
      <c r="Z139" s="45">
        <f t="shared" si="28"/>
        <v>0</v>
      </c>
      <c r="AA139" s="45">
        <f t="shared" si="29"/>
        <v>0</v>
      </c>
      <c r="AB139" s="45">
        <f t="shared" si="30"/>
        <v>0</v>
      </c>
      <c r="AC139" s="45">
        <f t="shared" si="31"/>
        <v>0</v>
      </c>
      <c r="AD139" s="45">
        <f t="shared" si="32"/>
        <v>0</v>
      </c>
      <c r="AE139" s="45">
        <f t="shared" si="33"/>
        <v>0</v>
      </c>
      <c r="AF139" s="45">
        <f t="shared" si="34"/>
        <v>0</v>
      </c>
    </row>
    <row r="140" spans="1:32" x14ac:dyDescent="0.25">
      <c r="A140" s="17"/>
      <c r="B140" s="17"/>
      <c r="C140" s="34"/>
      <c r="D140" s="17"/>
      <c r="E140" s="17"/>
      <c r="F140" s="17"/>
      <c r="G140" s="17"/>
      <c r="H140" s="17"/>
      <c r="I140" s="53">
        <f>IF(C140&gt;A_Stammdaten!$B$12,0,SUM(D140,E140)-G140)</f>
        <v>0</v>
      </c>
      <c r="J140" s="17"/>
      <c r="K140" s="17"/>
      <c r="L140" s="17"/>
      <c r="M140" s="53">
        <f t="shared" si="35"/>
        <v>0</v>
      </c>
      <c r="N140" s="54">
        <f>IF(ISBLANK($B140),0,VLOOKUP($B140,Listen!$A$2:$C$45,2,FALSE))</f>
        <v>0</v>
      </c>
      <c r="O140" s="54">
        <f>IF(ISBLANK($B140),0,VLOOKUP($B140,Listen!$A$2:$C$45,3,FALSE))</f>
        <v>0</v>
      </c>
      <c r="P140" s="43">
        <f t="shared" si="27"/>
        <v>0</v>
      </c>
      <c r="Q140" s="43">
        <f t="shared" si="26"/>
        <v>0</v>
      </c>
      <c r="R140" s="43">
        <f t="shared" si="26"/>
        <v>0</v>
      </c>
      <c r="S140" s="43">
        <f t="shared" si="26"/>
        <v>0</v>
      </c>
      <c r="T140" s="43">
        <f t="shared" si="26"/>
        <v>0</v>
      </c>
      <c r="U140" s="43">
        <f t="shared" si="26"/>
        <v>0</v>
      </c>
      <c r="V140" s="43">
        <f t="shared" si="26"/>
        <v>0</v>
      </c>
      <c r="W140" s="45">
        <f t="shared" si="25"/>
        <v>0</v>
      </c>
      <c r="X140" s="45">
        <f>IF(C140=A_Stammdaten!$B$12,D_SAV!$M140-D_SAV!$Y140,HLOOKUP(A_Stammdaten!$B$12-1,$Z$5:$AF$304,ROW(C140)-4,FALSE)-$Y140)</f>
        <v>0</v>
      </c>
      <c r="Y140" s="45">
        <f>HLOOKUP(A_Stammdaten!$B$12,$Z$5:$AF$304,ROW(C140)-4,FALSE)</f>
        <v>0</v>
      </c>
      <c r="Z140" s="45">
        <f t="shared" si="28"/>
        <v>0</v>
      </c>
      <c r="AA140" s="45">
        <f t="shared" si="29"/>
        <v>0</v>
      </c>
      <c r="AB140" s="45">
        <f t="shared" si="30"/>
        <v>0</v>
      </c>
      <c r="AC140" s="45">
        <f t="shared" si="31"/>
        <v>0</v>
      </c>
      <c r="AD140" s="45">
        <f t="shared" si="32"/>
        <v>0</v>
      </c>
      <c r="AE140" s="45">
        <f t="shared" si="33"/>
        <v>0</v>
      </c>
      <c r="AF140" s="45">
        <f t="shared" si="34"/>
        <v>0</v>
      </c>
    </row>
    <row r="141" spans="1:32" x14ac:dyDescent="0.25">
      <c r="A141" s="17"/>
      <c r="B141" s="17"/>
      <c r="C141" s="34"/>
      <c r="D141" s="17"/>
      <c r="E141" s="17"/>
      <c r="F141" s="17"/>
      <c r="G141" s="17"/>
      <c r="H141" s="17"/>
      <c r="I141" s="53">
        <f>IF(C141&gt;A_Stammdaten!$B$12,0,SUM(D141,E141)-G141)</f>
        <v>0</v>
      </c>
      <c r="J141" s="17"/>
      <c r="K141" s="17"/>
      <c r="L141" s="17"/>
      <c r="M141" s="53">
        <f t="shared" si="35"/>
        <v>0</v>
      </c>
      <c r="N141" s="54">
        <f>IF(ISBLANK($B141),0,VLOOKUP($B141,Listen!$A$2:$C$45,2,FALSE))</f>
        <v>0</v>
      </c>
      <c r="O141" s="54">
        <f>IF(ISBLANK($B141),0,VLOOKUP($B141,Listen!$A$2:$C$45,3,FALSE))</f>
        <v>0</v>
      </c>
      <c r="P141" s="43">
        <f t="shared" si="27"/>
        <v>0</v>
      </c>
      <c r="Q141" s="43">
        <f t="shared" si="26"/>
        <v>0</v>
      </c>
      <c r="R141" s="43">
        <f t="shared" si="26"/>
        <v>0</v>
      </c>
      <c r="S141" s="43">
        <f t="shared" si="26"/>
        <v>0</v>
      </c>
      <c r="T141" s="43">
        <f t="shared" si="26"/>
        <v>0</v>
      </c>
      <c r="U141" s="43">
        <f t="shared" si="26"/>
        <v>0</v>
      </c>
      <c r="V141" s="43">
        <f t="shared" si="26"/>
        <v>0</v>
      </c>
      <c r="W141" s="45">
        <f t="shared" si="25"/>
        <v>0</v>
      </c>
      <c r="X141" s="45">
        <f>IF(C141=A_Stammdaten!$B$12,D_SAV!$M141-D_SAV!$Y141,HLOOKUP(A_Stammdaten!$B$12-1,$Z$5:$AF$304,ROW(C141)-4,FALSE)-$Y141)</f>
        <v>0</v>
      </c>
      <c r="Y141" s="45">
        <f>HLOOKUP(A_Stammdaten!$B$12,$Z$5:$AF$304,ROW(C141)-4,FALSE)</f>
        <v>0</v>
      </c>
      <c r="Z141" s="45">
        <f t="shared" si="28"/>
        <v>0</v>
      </c>
      <c r="AA141" s="45">
        <f t="shared" si="29"/>
        <v>0</v>
      </c>
      <c r="AB141" s="45">
        <f t="shared" si="30"/>
        <v>0</v>
      </c>
      <c r="AC141" s="45">
        <f t="shared" si="31"/>
        <v>0</v>
      </c>
      <c r="AD141" s="45">
        <f t="shared" si="32"/>
        <v>0</v>
      </c>
      <c r="AE141" s="45">
        <f t="shared" si="33"/>
        <v>0</v>
      </c>
      <c r="AF141" s="45">
        <f t="shared" si="34"/>
        <v>0</v>
      </c>
    </row>
    <row r="142" spans="1:32" x14ac:dyDescent="0.25">
      <c r="A142" s="17"/>
      <c r="B142" s="17"/>
      <c r="C142" s="34"/>
      <c r="D142" s="17"/>
      <c r="E142" s="17"/>
      <c r="F142" s="17"/>
      <c r="G142" s="17"/>
      <c r="H142" s="17"/>
      <c r="I142" s="53">
        <f>IF(C142&gt;A_Stammdaten!$B$12,0,SUM(D142,E142)-G142)</f>
        <v>0</v>
      </c>
      <c r="J142" s="17"/>
      <c r="K142" s="17"/>
      <c r="L142" s="17"/>
      <c r="M142" s="53">
        <f t="shared" si="35"/>
        <v>0</v>
      </c>
      <c r="N142" s="54">
        <f>IF(ISBLANK($B142),0,VLOOKUP($B142,Listen!$A$2:$C$45,2,FALSE))</f>
        <v>0</v>
      </c>
      <c r="O142" s="54">
        <f>IF(ISBLANK($B142),0,VLOOKUP($B142,Listen!$A$2:$C$45,3,FALSE))</f>
        <v>0</v>
      </c>
      <c r="P142" s="43">
        <f t="shared" si="27"/>
        <v>0</v>
      </c>
      <c r="Q142" s="43">
        <f t="shared" si="26"/>
        <v>0</v>
      </c>
      <c r="R142" s="43">
        <f t="shared" si="26"/>
        <v>0</v>
      </c>
      <c r="S142" s="43">
        <f t="shared" si="26"/>
        <v>0</v>
      </c>
      <c r="T142" s="43">
        <f t="shared" si="26"/>
        <v>0</v>
      </c>
      <c r="U142" s="43">
        <f t="shared" si="26"/>
        <v>0</v>
      </c>
      <c r="V142" s="43">
        <f t="shared" si="26"/>
        <v>0</v>
      </c>
      <c r="W142" s="45">
        <f t="shared" si="25"/>
        <v>0</v>
      </c>
      <c r="X142" s="45">
        <f>IF(C142=A_Stammdaten!$B$12,D_SAV!$M142-D_SAV!$Y142,HLOOKUP(A_Stammdaten!$B$12-1,$Z$5:$AF$304,ROW(C142)-4,FALSE)-$Y142)</f>
        <v>0</v>
      </c>
      <c r="Y142" s="45">
        <f>HLOOKUP(A_Stammdaten!$B$12,$Z$5:$AF$304,ROW(C142)-4,FALSE)</f>
        <v>0</v>
      </c>
      <c r="Z142" s="45">
        <f t="shared" si="28"/>
        <v>0</v>
      </c>
      <c r="AA142" s="45">
        <f t="shared" si="29"/>
        <v>0</v>
      </c>
      <c r="AB142" s="45">
        <f t="shared" si="30"/>
        <v>0</v>
      </c>
      <c r="AC142" s="45">
        <f t="shared" si="31"/>
        <v>0</v>
      </c>
      <c r="AD142" s="45">
        <f t="shared" si="32"/>
        <v>0</v>
      </c>
      <c r="AE142" s="45">
        <f t="shared" si="33"/>
        <v>0</v>
      </c>
      <c r="AF142" s="45">
        <f t="shared" si="34"/>
        <v>0</v>
      </c>
    </row>
    <row r="143" spans="1:32" x14ac:dyDescent="0.25">
      <c r="A143" s="17"/>
      <c r="B143" s="17"/>
      <c r="C143" s="34"/>
      <c r="D143" s="17"/>
      <c r="E143" s="17"/>
      <c r="F143" s="17"/>
      <c r="G143" s="17"/>
      <c r="H143" s="17"/>
      <c r="I143" s="53">
        <f>IF(C143&gt;A_Stammdaten!$B$12,0,SUM(D143,E143)-G143)</f>
        <v>0</v>
      </c>
      <c r="J143" s="17"/>
      <c r="K143" s="17"/>
      <c r="L143" s="17"/>
      <c r="M143" s="53">
        <f t="shared" si="35"/>
        <v>0</v>
      </c>
      <c r="N143" s="54">
        <f>IF(ISBLANK($B143),0,VLOOKUP($B143,Listen!$A$2:$C$45,2,FALSE))</f>
        <v>0</v>
      </c>
      <c r="O143" s="54">
        <f>IF(ISBLANK($B143),0,VLOOKUP($B143,Listen!$A$2:$C$45,3,FALSE))</f>
        <v>0</v>
      </c>
      <c r="P143" s="43">
        <f t="shared" si="27"/>
        <v>0</v>
      </c>
      <c r="Q143" s="43">
        <f t="shared" si="26"/>
        <v>0</v>
      </c>
      <c r="R143" s="43">
        <f t="shared" si="26"/>
        <v>0</v>
      </c>
      <c r="S143" s="43">
        <f t="shared" si="26"/>
        <v>0</v>
      </c>
      <c r="T143" s="43">
        <f t="shared" si="26"/>
        <v>0</v>
      </c>
      <c r="U143" s="43">
        <f t="shared" si="26"/>
        <v>0</v>
      </c>
      <c r="V143" s="43">
        <f t="shared" si="26"/>
        <v>0</v>
      </c>
      <c r="W143" s="45">
        <f t="shared" si="25"/>
        <v>0</v>
      </c>
      <c r="X143" s="45">
        <f>IF(C143=A_Stammdaten!$B$12,D_SAV!$M143-D_SAV!$Y143,HLOOKUP(A_Stammdaten!$B$12-1,$Z$5:$AF$304,ROW(C143)-4,FALSE)-$Y143)</f>
        <v>0</v>
      </c>
      <c r="Y143" s="45">
        <f>HLOOKUP(A_Stammdaten!$B$12,$Z$5:$AF$304,ROW(C143)-4,FALSE)</f>
        <v>0</v>
      </c>
      <c r="Z143" s="45">
        <f t="shared" si="28"/>
        <v>0</v>
      </c>
      <c r="AA143" s="45">
        <f t="shared" si="29"/>
        <v>0</v>
      </c>
      <c r="AB143" s="45">
        <f t="shared" si="30"/>
        <v>0</v>
      </c>
      <c r="AC143" s="45">
        <f t="shared" si="31"/>
        <v>0</v>
      </c>
      <c r="AD143" s="45">
        <f t="shared" si="32"/>
        <v>0</v>
      </c>
      <c r="AE143" s="45">
        <f t="shared" si="33"/>
        <v>0</v>
      </c>
      <c r="AF143" s="45">
        <f t="shared" si="34"/>
        <v>0</v>
      </c>
    </row>
    <row r="144" spans="1:32" x14ac:dyDescent="0.25">
      <c r="A144" s="17"/>
      <c r="B144" s="17"/>
      <c r="C144" s="34"/>
      <c r="D144" s="17"/>
      <c r="E144" s="17"/>
      <c r="F144" s="17"/>
      <c r="G144" s="17"/>
      <c r="H144" s="17"/>
      <c r="I144" s="53">
        <f>IF(C144&gt;A_Stammdaten!$B$12,0,SUM(D144,E144)-G144)</f>
        <v>0</v>
      </c>
      <c r="J144" s="17"/>
      <c r="K144" s="17"/>
      <c r="L144" s="17"/>
      <c r="M144" s="53">
        <f t="shared" si="35"/>
        <v>0</v>
      </c>
      <c r="N144" s="54">
        <f>IF(ISBLANK($B144),0,VLOOKUP($B144,Listen!$A$2:$C$45,2,FALSE))</f>
        <v>0</v>
      </c>
      <c r="O144" s="54">
        <f>IF(ISBLANK($B144),0,VLOOKUP($B144,Listen!$A$2:$C$45,3,FALSE))</f>
        <v>0</v>
      </c>
      <c r="P144" s="43">
        <f t="shared" si="27"/>
        <v>0</v>
      </c>
      <c r="Q144" s="43">
        <f t="shared" si="26"/>
        <v>0</v>
      </c>
      <c r="R144" s="43">
        <f t="shared" si="26"/>
        <v>0</v>
      </c>
      <c r="S144" s="43">
        <f t="shared" si="26"/>
        <v>0</v>
      </c>
      <c r="T144" s="43">
        <f t="shared" si="26"/>
        <v>0</v>
      </c>
      <c r="U144" s="43">
        <f t="shared" si="26"/>
        <v>0</v>
      </c>
      <c r="V144" s="43">
        <f t="shared" si="26"/>
        <v>0</v>
      </c>
      <c r="W144" s="45">
        <f t="shared" si="25"/>
        <v>0</v>
      </c>
      <c r="X144" s="45">
        <f>IF(C144=A_Stammdaten!$B$12,D_SAV!$M144-D_SAV!$Y144,HLOOKUP(A_Stammdaten!$B$12-1,$Z$5:$AF$304,ROW(C144)-4,FALSE)-$Y144)</f>
        <v>0</v>
      </c>
      <c r="Y144" s="45">
        <f>HLOOKUP(A_Stammdaten!$B$12,$Z$5:$AF$304,ROW(C144)-4,FALSE)</f>
        <v>0</v>
      </c>
      <c r="Z144" s="45">
        <f t="shared" si="28"/>
        <v>0</v>
      </c>
      <c r="AA144" s="45">
        <f t="shared" si="29"/>
        <v>0</v>
      </c>
      <c r="AB144" s="45">
        <f t="shared" si="30"/>
        <v>0</v>
      </c>
      <c r="AC144" s="45">
        <f t="shared" si="31"/>
        <v>0</v>
      </c>
      <c r="AD144" s="45">
        <f t="shared" si="32"/>
        <v>0</v>
      </c>
      <c r="AE144" s="45">
        <f t="shared" si="33"/>
        <v>0</v>
      </c>
      <c r="AF144" s="45">
        <f t="shared" si="34"/>
        <v>0</v>
      </c>
    </row>
    <row r="145" spans="1:32" x14ac:dyDescent="0.25">
      <c r="A145" s="17"/>
      <c r="B145" s="17"/>
      <c r="C145" s="34"/>
      <c r="D145" s="17"/>
      <c r="E145" s="17"/>
      <c r="F145" s="17"/>
      <c r="G145" s="17"/>
      <c r="H145" s="17"/>
      <c r="I145" s="53">
        <f>IF(C145&gt;A_Stammdaten!$B$12,0,SUM(D145,E145)-G145)</f>
        <v>0</v>
      </c>
      <c r="J145" s="17"/>
      <c r="K145" s="17"/>
      <c r="L145" s="17"/>
      <c r="M145" s="53">
        <f t="shared" si="35"/>
        <v>0</v>
      </c>
      <c r="N145" s="54">
        <f>IF(ISBLANK($B145),0,VLOOKUP($B145,Listen!$A$2:$C$45,2,FALSE))</f>
        <v>0</v>
      </c>
      <c r="O145" s="54">
        <f>IF(ISBLANK($B145),0,VLOOKUP($B145,Listen!$A$2:$C$45,3,FALSE))</f>
        <v>0</v>
      </c>
      <c r="P145" s="43">
        <f t="shared" si="27"/>
        <v>0</v>
      </c>
      <c r="Q145" s="43">
        <f t="shared" si="26"/>
        <v>0</v>
      </c>
      <c r="R145" s="43">
        <f t="shared" si="26"/>
        <v>0</v>
      </c>
      <c r="S145" s="43">
        <f t="shared" si="26"/>
        <v>0</v>
      </c>
      <c r="T145" s="43">
        <f t="shared" si="26"/>
        <v>0</v>
      </c>
      <c r="U145" s="43">
        <f t="shared" si="26"/>
        <v>0</v>
      </c>
      <c r="V145" s="43">
        <f t="shared" si="26"/>
        <v>0</v>
      </c>
      <c r="W145" s="45">
        <f t="shared" si="25"/>
        <v>0</v>
      </c>
      <c r="X145" s="45">
        <f>IF(C145=A_Stammdaten!$B$12,D_SAV!$M145-D_SAV!$Y145,HLOOKUP(A_Stammdaten!$B$12-1,$Z$5:$AF$304,ROW(C145)-4,FALSE)-$Y145)</f>
        <v>0</v>
      </c>
      <c r="Y145" s="45">
        <f>HLOOKUP(A_Stammdaten!$B$12,$Z$5:$AF$304,ROW(C145)-4,FALSE)</f>
        <v>0</v>
      </c>
      <c r="Z145" s="45">
        <f t="shared" si="28"/>
        <v>0</v>
      </c>
      <c r="AA145" s="45">
        <f t="shared" si="29"/>
        <v>0</v>
      </c>
      <c r="AB145" s="45">
        <f t="shared" si="30"/>
        <v>0</v>
      </c>
      <c r="AC145" s="45">
        <f t="shared" si="31"/>
        <v>0</v>
      </c>
      <c r="AD145" s="45">
        <f t="shared" si="32"/>
        <v>0</v>
      </c>
      <c r="AE145" s="45">
        <f t="shared" si="33"/>
        <v>0</v>
      </c>
      <c r="AF145" s="45">
        <f t="shared" si="34"/>
        <v>0</v>
      </c>
    </row>
    <row r="146" spans="1:32" x14ac:dyDescent="0.25">
      <c r="A146" s="17"/>
      <c r="B146" s="17"/>
      <c r="C146" s="34"/>
      <c r="D146" s="17"/>
      <c r="E146" s="17"/>
      <c r="F146" s="17"/>
      <c r="G146" s="17"/>
      <c r="H146" s="17"/>
      <c r="I146" s="53">
        <f>IF(C146&gt;A_Stammdaten!$B$12,0,SUM(D146,E146)-G146)</f>
        <v>0</v>
      </c>
      <c r="J146" s="17"/>
      <c r="K146" s="17"/>
      <c r="L146" s="17"/>
      <c r="M146" s="53">
        <f t="shared" si="35"/>
        <v>0</v>
      </c>
      <c r="N146" s="54">
        <f>IF(ISBLANK($B146),0,VLOOKUP($B146,Listen!$A$2:$C$45,2,FALSE))</f>
        <v>0</v>
      </c>
      <c r="O146" s="54">
        <f>IF(ISBLANK($B146),0,VLOOKUP($B146,Listen!$A$2:$C$45,3,FALSE))</f>
        <v>0</v>
      </c>
      <c r="P146" s="43">
        <f t="shared" si="27"/>
        <v>0</v>
      </c>
      <c r="Q146" s="43">
        <f t="shared" si="26"/>
        <v>0</v>
      </c>
      <c r="R146" s="43">
        <f t="shared" si="26"/>
        <v>0</v>
      </c>
      <c r="S146" s="43">
        <f t="shared" si="26"/>
        <v>0</v>
      </c>
      <c r="T146" s="43">
        <f t="shared" si="26"/>
        <v>0</v>
      </c>
      <c r="U146" s="43">
        <f t="shared" si="26"/>
        <v>0</v>
      </c>
      <c r="V146" s="43">
        <f t="shared" si="26"/>
        <v>0</v>
      </c>
      <c r="W146" s="45">
        <f t="shared" si="25"/>
        <v>0</v>
      </c>
      <c r="X146" s="45">
        <f>IF(C146=A_Stammdaten!$B$12,D_SAV!$M146-D_SAV!$Y146,HLOOKUP(A_Stammdaten!$B$12-1,$Z$5:$AF$304,ROW(C146)-4,FALSE)-$Y146)</f>
        <v>0</v>
      </c>
      <c r="Y146" s="45">
        <f>HLOOKUP(A_Stammdaten!$B$12,$Z$5:$AF$304,ROW(C146)-4,FALSE)</f>
        <v>0</v>
      </c>
      <c r="Z146" s="45">
        <f t="shared" si="28"/>
        <v>0</v>
      </c>
      <c r="AA146" s="45">
        <f t="shared" si="29"/>
        <v>0</v>
      </c>
      <c r="AB146" s="45">
        <f t="shared" si="30"/>
        <v>0</v>
      </c>
      <c r="AC146" s="45">
        <f t="shared" si="31"/>
        <v>0</v>
      </c>
      <c r="AD146" s="45">
        <f t="shared" si="32"/>
        <v>0</v>
      </c>
      <c r="AE146" s="45">
        <f t="shared" si="33"/>
        <v>0</v>
      </c>
      <c r="AF146" s="45">
        <f t="shared" si="34"/>
        <v>0</v>
      </c>
    </row>
    <row r="147" spans="1:32" x14ac:dyDescent="0.25">
      <c r="A147" s="17"/>
      <c r="B147" s="17"/>
      <c r="C147" s="34"/>
      <c r="D147" s="17"/>
      <c r="E147" s="17"/>
      <c r="F147" s="17"/>
      <c r="G147" s="17"/>
      <c r="H147" s="17"/>
      <c r="I147" s="53">
        <f>IF(C147&gt;A_Stammdaten!$B$12,0,SUM(D147,E147)-G147)</f>
        <v>0</v>
      </c>
      <c r="J147" s="17"/>
      <c r="K147" s="17"/>
      <c r="L147" s="17"/>
      <c r="M147" s="53">
        <f t="shared" si="35"/>
        <v>0</v>
      </c>
      <c r="N147" s="54">
        <f>IF(ISBLANK($B147),0,VLOOKUP($B147,Listen!$A$2:$C$45,2,FALSE))</f>
        <v>0</v>
      </c>
      <c r="O147" s="54">
        <f>IF(ISBLANK($B147),0,VLOOKUP($B147,Listen!$A$2:$C$45,3,FALSE))</f>
        <v>0</v>
      </c>
      <c r="P147" s="43">
        <f t="shared" si="27"/>
        <v>0</v>
      </c>
      <c r="Q147" s="43">
        <f t="shared" si="26"/>
        <v>0</v>
      </c>
      <c r="R147" s="43">
        <f t="shared" si="26"/>
        <v>0</v>
      </c>
      <c r="S147" s="43">
        <f t="shared" si="26"/>
        <v>0</v>
      </c>
      <c r="T147" s="43">
        <f t="shared" si="26"/>
        <v>0</v>
      </c>
      <c r="U147" s="43">
        <f t="shared" si="26"/>
        <v>0</v>
      </c>
      <c r="V147" s="43">
        <f t="shared" si="26"/>
        <v>0</v>
      </c>
      <c r="W147" s="45">
        <f t="shared" si="25"/>
        <v>0</v>
      </c>
      <c r="X147" s="45">
        <f>IF(C147=A_Stammdaten!$B$12,D_SAV!$M147-D_SAV!$Y147,HLOOKUP(A_Stammdaten!$B$12-1,$Z$5:$AF$304,ROW(C147)-4,FALSE)-$Y147)</f>
        <v>0</v>
      </c>
      <c r="Y147" s="45">
        <f>HLOOKUP(A_Stammdaten!$B$12,$Z$5:$AF$304,ROW(C147)-4,FALSE)</f>
        <v>0</v>
      </c>
      <c r="Z147" s="45">
        <f t="shared" si="28"/>
        <v>0</v>
      </c>
      <c r="AA147" s="45">
        <f t="shared" si="29"/>
        <v>0</v>
      </c>
      <c r="AB147" s="45">
        <f t="shared" si="30"/>
        <v>0</v>
      </c>
      <c r="AC147" s="45">
        <f t="shared" si="31"/>
        <v>0</v>
      </c>
      <c r="AD147" s="45">
        <f t="shared" si="32"/>
        <v>0</v>
      </c>
      <c r="AE147" s="45">
        <f t="shared" si="33"/>
        <v>0</v>
      </c>
      <c r="AF147" s="45">
        <f t="shared" si="34"/>
        <v>0</v>
      </c>
    </row>
    <row r="148" spans="1:32" x14ac:dyDescent="0.25">
      <c r="A148" s="17"/>
      <c r="B148" s="17"/>
      <c r="C148" s="34"/>
      <c r="D148" s="17"/>
      <c r="E148" s="17"/>
      <c r="F148" s="17"/>
      <c r="G148" s="17"/>
      <c r="H148" s="17"/>
      <c r="I148" s="53">
        <f>IF(C148&gt;A_Stammdaten!$B$12,0,SUM(D148,E148)-G148)</f>
        <v>0</v>
      </c>
      <c r="J148" s="17"/>
      <c r="K148" s="17"/>
      <c r="L148" s="17"/>
      <c r="M148" s="53">
        <f t="shared" si="35"/>
        <v>0</v>
      </c>
      <c r="N148" s="54">
        <f>IF(ISBLANK($B148),0,VLOOKUP($B148,Listen!$A$2:$C$45,2,FALSE))</f>
        <v>0</v>
      </c>
      <c r="O148" s="54">
        <f>IF(ISBLANK($B148),0,VLOOKUP($B148,Listen!$A$2:$C$45,3,FALSE))</f>
        <v>0</v>
      </c>
      <c r="P148" s="43">
        <f t="shared" si="27"/>
        <v>0</v>
      </c>
      <c r="Q148" s="43">
        <f t="shared" si="26"/>
        <v>0</v>
      </c>
      <c r="R148" s="43">
        <f t="shared" si="26"/>
        <v>0</v>
      </c>
      <c r="S148" s="43">
        <f t="shared" si="26"/>
        <v>0</v>
      </c>
      <c r="T148" s="43">
        <f t="shared" si="26"/>
        <v>0</v>
      </c>
      <c r="U148" s="43">
        <f t="shared" si="26"/>
        <v>0</v>
      </c>
      <c r="V148" s="43">
        <f t="shared" si="26"/>
        <v>0</v>
      </c>
      <c r="W148" s="45">
        <f t="shared" si="25"/>
        <v>0</v>
      </c>
      <c r="X148" s="45">
        <f>IF(C148=A_Stammdaten!$B$12,D_SAV!$M148-D_SAV!$Y148,HLOOKUP(A_Stammdaten!$B$12-1,$Z$5:$AF$304,ROW(C148)-4,FALSE)-$Y148)</f>
        <v>0</v>
      </c>
      <c r="Y148" s="45">
        <f>HLOOKUP(A_Stammdaten!$B$12,$Z$5:$AF$304,ROW(C148)-4,FALSE)</f>
        <v>0</v>
      </c>
      <c r="Z148" s="45">
        <f t="shared" si="28"/>
        <v>0</v>
      </c>
      <c r="AA148" s="45">
        <f t="shared" si="29"/>
        <v>0</v>
      </c>
      <c r="AB148" s="45">
        <f t="shared" si="30"/>
        <v>0</v>
      </c>
      <c r="AC148" s="45">
        <f t="shared" si="31"/>
        <v>0</v>
      </c>
      <c r="AD148" s="45">
        <f t="shared" si="32"/>
        <v>0</v>
      </c>
      <c r="AE148" s="45">
        <f t="shared" si="33"/>
        <v>0</v>
      </c>
      <c r="AF148" s="45">
        <f t="shared" si="34"/>
        <v>0</v>
      </c>
    </row>
    <row r="149" spans="1:32" x14ac:dyDescent="0.25">
      <c r="A149" s="17"/>
      <c r="B149" s="17"/>
      <c r="C149" s="34"/>
      <c r="D149" s="17"/>
      <c r="E149" s="17"/>
      <c r="F149" s="17"/>
      <c r="G149" s="17"/>
      <c r="H149" s="17"/>
      <c r="I149" s="53">
        <f>IF(C149&gt;A_Stammdaten!$B$12,0,SUM(D149,E149)-G149)</f>
        <v>0</v>
      </c>
      <c r="J149" s="17"/>
      <c r="K149" s="17"/>
      <c r="L149" s="17"/>
      <c r="M149" s="53">
        <f t="shared" si="35"/>
        <v>0</v>
      </c>
      <c r="N149" s="54">
        <f>IF(ISBLANK($B149),0,VLOOKUP($B149,Listen!$A$2:$C$45,2,FALSE))</f>
        <v>0</v>
      </c>
      <c r="O149" s="54">
        <f>IF(ISBLANK($B149),0,VLOOKUP($B149,Listen!$A$2:$C$45,3,FALSE))</f>
        <v>0</v>
      </c>
      <c r="P149" s="43">
        <f t="shared" si="27"/>
        <v>0</v>
      </c>
      <c r="Q149" s="43">
        <f t="shared" si="26"/>
        <v>0</v>
      </c>
      <c r="R149" s="43">
        <f t="shared" si="26"/>
        <v>0</v>
      </c>
      <c r="S149" s="43">
        <f t="shared" si="26"/>
        <v>0</v>
      </c>
      <c r="T149" s="43">
        <f t="shared" si="26"/>
        <v>0</v>
      </c>
      <c r="U149" s="43">
        <f t="shared" si="26"/>
        <v>0</v>
      </c>
      <c r="V149" s="43">
        <f t="shared" si="26"/>
        <v>0</v>
      </c>
      <c r="W149" s="45">
        <f t="shared" si="25"/>
        <v>0</v>
      </c>
      <c r="X149" s="45">
        <f>IF(C149=A_Stammdaten!$B$12,D_SAV!$M149-D_SAV!$Y149,HLOOKUP(A_Stammdaten!$B$12-1,$Z$5:$AF$304,ROW(C149)-4,FALSE)-$Y149)</f>
        <v>0</v>
      </c>
      <c r="Y149" s="45">
        <f>HLOOKUP(A_Stammdaten!$B$12,$Z$5:$AF$304,ROW(C149)-4,FALSE)</f>
        <v>0</v>
      </c>
      <c r="Z149" s="45">
        <f t="shared" si="28"/>
        <v>0</v>
      </c>
      <c r="AA149" s="45">
        <f t="shared" si="29"/>
        <v>0</v>
      </c>
      <c r="AB149" s="45">
        <f t="shared" si="30"/>
        <v>0</v>
      </c>
      <c r="AC149" s="45">
        <f t="shared" si="31"/>
        <v>0</v>
      </c>
      <c r="AD149" s="45">
        <f t="shared" si="32"/>
        <v>0</v>
      </c>
      <c r="AE149" s="45">
        <f t="shared" si="33"/>
        <v>0</v>
      </c>
      <c r="AF149" s="45">
        <f t="shared" si="34"/>
        <v>0</v>
      </c>
    </row>
    <row r="150" spans="1:32" x14ac:dyDescent="0.25">
      <c r="A150" s="17"/>
      <c r="B150" s="17"/>
      <c r="C150" s="34"/>
      <c r="D150" s="17"/>
      <c r="E150" s="17"/>
      <c r="F150" s="17"/>
      <c r="G150" s="17"/>
      <c r="H150" s="17"/>
      <c r="I150" s="53">
        <f>IF(C150&gt;A_Stammdaten!$B$12,0,SUM(D150,E150)-G150)</f>
        <v>0</v>
      </c>
      <c r="J150" s="17"/>
      <c r="K150" s="17"/>
      <c r="L150" s="17"/>
      <c r="M150" s="53">
        <f t="shared" si="35"/>
        <v>0</v>
      </c>
      <c r="N150" s="54">
        <f>IF(ISBLANK($B150),0,VLOOKUP($B150,Listen!$A$2:$C$45,2,FALSE))</f>
        <v>0</v>
      </c>
      <c r="O150" s="54">
        <f>IF(ISBLANK($B150),0,VLOOKUP($B150,Listen!$A$2:$C$45,3,FALSE))</f>
        <v>0</v>
      </c>
      <c r="P150" s="43">
        <f t="shared" si="27"/>
        <v>0</v>
      </c>
      <c r="Q150" s="43">
        <f t="shared" si="26"/>
        <v>0</v>
      </c>
      <c r="R150" s="43">
        <f t="shared" si="26"/>
        <v>0</v>
      </c>
      <c r="S150" s="43">
        <f t="shared" si="26"/>
        <v>0</v>
      </c>
      <c r="T150" s="43">
        <f t="shared" si="26"/>
        <v>0</v>
      </c>
      <c r="U150" s="43">
        <f t="shared" si="26"/>
        <v>0</v>
      </c>
      <c r="V150" s="43">
        <f t="shared" si="26"/>
        <v>0</v>
      </c>
      <c r="W150" s="45">
        <f t="shared" si="25"/>
        <v>0</v>
      </c>
      <c r="X150" s="45">
        <f>IF(C150=A_Stammdaten!$B$12,D_SAV!$M150-D_SAV!$Y150,HLOOKUP(A_Stammdaten!$B$12-1,$Z$5:$AF$304,ROW(C150)-4,FALSE)-$Y150)</f>
        <v>0</v>
      </c>
      <c r="Y150" s="45">
        <f>HLOOKUP(A_Stammdaten!$B$12,$Z$5:$AF$304,ROW(C150)-4,FALSE)</f>
        <v>0</v>
      </c>
      <c r="Z150" s="45">
        <f t="shared" si="28"/>
        <v>0</v>
      </c>
      <c r="AA150" s="45">
        <f t="shared" si="29"/>
        <v>0</v>
      </c>
      <c r="AB150" s="45">
        <f t="shared" si="30"/>
        <v>0</v>
      </c>
      <c r="AC150" s="45">
        <f t="shared" si="31"/>
        <v>0</v>
      </c>
      <c r="AD150" s="45">
        <f t="shared" si="32"/>
        <v>0</v>
      </c>
      <c r="AE150" s="45">
        <f t="shared" si="33"/>
        <v>0</v>
      </c>
      <c r="AF150" s="45">
        <f t="shared" si="34"/>
        <v>0</v>
      </c>
    </row>
    <row r="151" spans="1:32" x14ac:dyDescent="0.25">
      <c r="A151" s="17"/>
      <c r="B151" s="17"/>
      <c r="C151" s="34"/>
      <c r="D151" s="17"/>
      <c r="E151" s="17"/>
      <c r="F151" s="17"/>
      <c r="G151" s="17"/>
      <c r="H151" s="17"/>
      <c r="I151" s="53">
        <f>IF(C151&gt;A_Stammdaten!$B$12,0,SUM(D151,E151)-G151)</f>
        <v>0</v>
      </c>
      <c r="J151" s="17"/>
      <c r="K151" s="17"/>
      <c r="L151" s="17"/>
      <c r="M151" s="53">
        <f t="shared" si="35"/>
        <v>0</v>
      </c>
      <c r="N151" s="54">
        <f>IF(ISBLANK($B151),0,VLOOKUP($B151,Listen!$A$2:$C$45,2,FALSE))</f>
        <v>0</v>
      </c>
      <c r="O151" s="54">
        <f>IF(ISBLANK($B151),0,VLOOKUP($B151,Listen!$A$2:$C$45,3,FALSE))</f>
        <v>0</v>
      </c>
      <c r="P151" s="43">
        <f t="shared" si="27"/>
        <v>0</v>
      </c>
      <c r="Q151" s="43">
        <f t="shared" si="26"/>
        <v>0</v>
      </c>
      <c r="R151" s="43">
        <f t="shared" si="26"/>
        <v>0</v>
      </c>
      <c r="S151" s="43">
        <f t="shared" si="26"/>
        <v>0</v>
      </c>
      <c r="T151" s="43">
        <f t="shared" si="26"/>
        <v>0</v>
      </c>
      <c r="U151" s="43">
        <f t="shared" si="26"/>
        <v>0</v>
      </c>
      <c r="V151" s="43">
        <f t="shared" si="26"/>
        <v>0</v>
      </c>
      <c r="W151" s="45">
        <f t="shared" si="25"/>
        <v>0</v>
      </c>
      <c r="X151" s="45">
        <f>IF(C151=A_Stammdaten!$B$12,D_SAV!$M151-D_SAV!$Y151,HLOOKUP(A_Stammdaten!$B$12-1,$Z$5:$AF$304,ROW(C151)-4,FALSE)-$Y151)</f>
        <v>0</v>
      </c>
      <c r="Y151" s="45">
        <f>HLOOKUP(A_Stammdaten!$B$12,$Z$5:$AF$304,ROW(C151)-4,FALSE)</f>
        <v>0</v>
      </c>
      <c r="Z151" s="45">
        <f t="shared" si="28"/>
        <v>0</v>
      </c>
      <c r="AA151" s="45">
        <f t="shared" si="29"/>
        <v>0</v>
      </c>
      <c r="AB151" s="45">
        <f t="shared" si="30"/>
        <v>0</v>
      </c>
      <c r="AC151" s="45">
        <f t="shared" si="31"/>
        <v>0</v>
      </c>
      <c r="AD151" s="45">
        <f t="shared" si="32"/>
        <v>0</v>
      </c>
      <c r="AE151" s="45">
        <f t="shared" si="33"/>
        <v>0</v>
      </c>
      <c r="AF151" s="45">
        <f t="shared" si="34"/>
        <v>0</v>
      </c>
    </row>
    <row r="152" spans="1:32" x14ac:dyDescent="0.25">
      <c r="A152" s="17"/>
      <c r="B152" s="17"/>
      <c r="C152" s="34"/>
      <c r="D152" s="17"/>
      <c r="E152" s="17"/>
      <c r="F152" s="17"/>
      <c r="G152" s="17"/>
      <c r="H152" s="17"/>
      <c r="I152" s="53">
        <f>IF(C152&gt;A_Stammdaten!$B$12,0,SUM(D152,E152)-G152)</f>
        <v>0</v>
      </c>
      <c r="J152" s="17"/>
      <c r="K152" s="17"/>
      <c r="L152" s="17"/>
      <c r="M152" s="53">
        <f t="shared" si="35"/>
        <v>0</v>
      </c>
      <c r="N152" s="54">
        <f>IF(ISBLANK($B152),0,VLOOKUP($B152,Listen!$A$2:$C$45,2,FALSE))</f>
        <v>0</v>
      </c>
      <c r="O152" s="54">
        <f>IF(ISBLANK($B152),0,VLOOKUP($B152,Listen!$A$2:$C$45,3,FALSE))</f>
        <v>0</v>
      </c>
      <c r="P152" s="43">
        <f t="shared" si="27"/>
        <v>0</v>
      </c>
      <c r="Q152" s="43">
        <f t="shared" si="26"/>
        <v>0</v>
      </c>
      <c r="R152" s="43">
        <f t="shared" si="26"/>
        <v>0</v>
      </c>
      <c r="S152" s="43">
        <f t="shared" si="26"/>
        <v>0</v>
      </c>
      <c r="T152" s="43">
        <f t="shared" si="26"/>
        <v>0</v>
      </c>
      <c r="U152" s="43">
        <f t="shared" si="26"/>
        <v>0</v>
      </c>
      <c r="V152" s="43">
        <f t="shared" si="26"/>
        <v>0</v>
      </c>
      <c r="W152" s="45">
        <f t="shared" si="25"/>
        <v>0</v>
      </c>
      <c r="X152" s="45">
        <f>IF(C152=A_Stammdaten!$B$12,D_SAV!$M152-D_SAV!$Y152,HLOOKUP(A_Stammdaten!$B$12-1,$Z$5:$AF$304,ROW(C152)-4,FALSE)-$Y152)</f>
        <v>0</v>
      </c>
      <c r="Y152" s="45">
        <f>HLOOKUP(A_Stammdaten!$B$12,$Z$5:$AF$304,ROW(C152)-4,FALSE)</f>
        <v>0</v>
      </c>
      <c r="Z152" s="45">
        <f t="shared" si="28"/>
        <v>0</v>
      </c>
      <c r="AA152" s="45">
        <f t="shared" si="29"/>
        <v>0</v>
      </c>
      <c r="AB152" s="45">
        <f t="shared" si="30"/>
        <v>0</v>
      </c>
      <c r="AC152" s="45">
        <f t="shared" si="31"/>
        <v>0</v>
      </c>
      <c r="AD152" s="45">
        <f t="shared" si="32"/>
        <v>0</v>
      </c>
      <c r="AE152" s="45">
        <f t="shared" si="33"/>
        <v>0</v>
      </c>
      <c r="AF152" s="45">
        <f t="shared" si="34"/>
        <v>0</v>
      </c>
    </row>
    <row r="153" spans="1:32" x14ac:dyDescent="0.25">
      <c r="A153" s="17"/>
      <c r="B153" s="17"/>
      <c r="C153" s="34"/>
      <c r="D153" s="17"/>
      <c r="E153" s="17"/>
      <c r="F153" s="17"/>
      <c r="G153" s="17"/>
      <c r="H153" s="17"/>
      <c r="I153" s="53">
        <f>IF(C153&gt;A_Stammdaten!$B$12,0,SUM(D153,E153)-G153)</f>
        <v>0</v>
      </c>
      <c r="J153" s="17"/>
      <c r="K153" s="17"/>
      <c r="L153" s="17"/>
      <c r="M153" s="53">
        <f t="shared" si="35"/>
        <v>0</v>
      </c>
      <c r="N153" s="54">
        <f>IF(ISBLANK($B153),0,VLOOKUP($B153,Listen!$A$2:$C$45,2,FALSE))</f>
        <v>0</v>
      </c>
      <c r="O153" s="54">
        <f>IF(ISBLANK($B153),0,VLOOKUP($B153,Listen!$A$2:$C$45,3,FALSE))</f>
        <v>0</v>
      </c>
      <c r="P153" s="43">
        <f t="shared" si="27"/>
        <v>0</v>
      </c>
      <c r="Q153" s="43">
        <f t="shared" si="26"/>
        <v>0</v>
      </c>
      <c r="R153" s="43">
        <f t="shared" si="26"/>
        <v>0</v>
      </c>
      <c r="S153" s="43">
        <f t="shared" si="26"/>
        <v>0</v>
      </c>
      <c r="T153" s="43">
        <f t="shared" si="26"/>
        <v>0</v>
      </c>
      <c r="U153" s="43">
        <f t="shared" si="26"/>
        <v>0</v>
      </c>
      <c r="V153" s="43">
        <f t="shared" si="26"/>
        <v>0</v>
      </c>
      <c r="W153" s="45">
        <f t="shared" si="25"/>
        <v>0</v>
      </c>
      <c r="X153" s="45">
        <f>IF(C153=A_Stammdaten!$B$12,D_SAV!$M153-D_SAV!$Y153,HLOOKUP(A_Stammdaten!$B$12-1,$Z$5:$AF$304,ROW(C153)-4,FALSE)-$Y153)</f>
        <v>0</v>
      </c>
      <c r="Y153" s="45">
        <f>HLOOKUP(A_Stammdaten!$B$12,$Z$5:$AF$304,ROW(C153)-4,FALSE)</f>
        <v>0</v>
      </c>
      <c r="Z153" s="45">
        <f t="shared" si="28"/>
        <v>0</v>
      </c>
      <c r="AA153" s="45">
        <f t="shared" si="29"/>
        <v>0</v>
      </c>
      <c r="AB153" s="45">
        <f t="shared" si="30"/>
        <v>0</v>
      </c>
      <c r="AC153" s="45">
        <f t="shared" si="31"/>
        <v>0</v>
      </c>
      <c r="AD153" s="45">
        <f t="shared" si="32"/>
        <v>0</v>
      </c>
      <c r="AE153" s="45">
        <f t="shared" si="33"/>
        <v>0</v>
      </c>
      <c r="AF153" s="45">
        <f t="shared" si="34"/>
        <v>0</v>
      </c>
    </row>
    <row r="154" spans="1:32" x14ac:dyDescent="0.25">
      <c r="A154" s="17"/>
      <c r="B154" s="17"/>
      <c r="C154" s="34"/>
      <c r="D154" s="17"/>
      <c r="E154" s="17"/>
      <c r="F154" s="17"/>
      <c r="G154" s="17"/>
      <c r="H154" s="17"/>
      <c r="I154" s="53">
        <f>IF(C154&gt;A_Stammdaten!$B$12,0,SUM(D154,E154)-G154)</f>
        <v>0</v>
      </c>
      <c r="J154" s="17"/>
      <c r="K154" s="17"/>
      <c r="L154" s="17"/>
      <c r="M154" s="53">
        <f t="shared" si="35"/>
        <v>0</v>
      </c>
      <c r="N154" s="54">
        <f>IF(ISBLANK($B154),0,VLOOKUP($B154,Listen!$A$2:$C$45,2,FALSE))</f>
        <v>0</v>
      </c>
      <c r="O154" s="54">
        <f>IF(ISBLANK($B154),0,VLOOKUP($B154,Listen!$A$2:$C$45,3,FALSE))</f>
        <v>0</v>
      </c>
      <c r="P154" s="43">
        <f t="shared" si="27"/>
        <v>0</v>
      </c>
      <c r="Q154" s="43">
        <f t="shared" si="26"/>
        <v>0</v>
      </c>
      <c r="R154" s="43">
        <f t="shared" si="26"/>
        <v>0</v>
      </c>
      <c r="S154" s="43">
        <f t="shared" ref="Q154:V196" si="36">$N154</f>
        <v>0</v>
      </c>
      <c r="T154" s="43">
        <f t="shared" si="36"/>
        <v>0</v>
      </c>
      <c r="U154" s="43">
        <f t="shared" si="36"/>
        <v>0</v>
      </c>
      <c r="V154" s="43">
        <f t="shared" si="36"/>
        <v>0</v>
      </c>
      <c r="W154" s="45">
        <f t="shared" si="25"/>
        <v>0</v>
      </c>
      <c r="X154" s="45">
        <f>IF(C154=A_Stammdaten!$B$12,D_SAV!$M154-D_SAV!$Y154,HLOOKUP(A_Stammdaten!$B$12-1,$Z$5:$AF$304,ROW(C154)-4,FALSE)-$Y154)</f>
        <v>0</v>
      </c>
      <c r="Y154" s="45">
        <f>HLOOKUP(A_Stammdaten!$B$12,$Z$5:$AF$304,ROW(C154)-4,FALSE)</f>
        <v>0</v>
      </c>
      <c r="Z154" s="45">
        <f t="shared" si="28"/>
        <v>0</v>
      </c>
      <c r="AA154" s="45">
        <f t="shared" si="29"/>
        <v>0</v>
      </c>
      <c r="AB154" s="45">
        <f t="shared" si="30"/>
        <v>0</v>
      </c>
      <c r="AC154" s="45">
        <f t="shared" si="31"/>
        <v>0</v>
      </c>
      <c r="AD154" s="45">
        <f t="shared" si="32"/>
        <v>0</v>
      </c>
      <c r="AE154" s="45">
        <f t="shared" si="33"/>
        <v>0</v>
      </c>
      <c r="AF154" s="45">
        <f t="shared" si="34"/>
        <v>0</v>
      </c>
    </row>
    <row r="155" spans="1:32" x14ac:dyDescent="0.25">
      <c r="A155" s="17"/>
      <c r="B155" s="17"/>
      <c r="C155" s="34"/>
      <c r="D155" s="17"/>
      <c r="E155" s="17"/>
      <c r="F155" s="17"/>
      <c r="G155" s="17"/>
      <c r="H155" s="17"/>
      <c r="I155" s="53">
        <f>IF(C155&gt;A_Stammdaten!$B$12,0,SUM(D155,E155)-G155)</f>
        <v>0</v>
      </c>
      <c r="J155" s="17"/>
      <c r="K155" s="17"/>
      <c r="L155" s="17"/>
      <c r="M155" s="53">
        <f t="shared" si="35"/>
        <v>0</v>
      </c>
      <c r="N155" s="54">
        <f>IF(ISBLANK($B155),0,VLOOKUP($B155,Listen!$A$2:$C$45,2,FALSE))</f>
        <v>0</v>
      </c>
      <c r="O155" s="54">
        <f>IF(ISBLANK($B155),0,VLOOKUP($B155,Listen!$A$2:$C$45,3,FALSE))</f>
        <v>0</v>
      </c>
      <c r="P155" s="43">
        <f t="shared" si="27"/>
        <v>0</v>
      </c>
      <c r="Q155" s="43">
        <f t="shared" si="36"/>
        <v>0</v>
      </c>
      <c r="R155" s="43">
        <f t="shared" si="36"/>
        <v>0</v>
      </c>
      <c r="S155" s="43">
        <f t="shared" si="36"/>
        <v>0</v>
      </c>
      <c r="T155" s="43">
        <f t="shared" si="36"/>
        <v>0</v>
      </c>
      <c r="U155" s="43">
        <f t="shared" si="36"/>
        <v>0</v>
      </c>
      <c r="V155" s="43">
        <f t="shared" si="36"/>
        <v>0</v>
      </c>
      <c r="W155" s="45">
        <f t="shared" si="25"/>
        <v>0</v>
      </c>
      <c r="X155" s="45">
        <f>IF(C155=A_Stammdaten!$B$12,D_SAV!$M155-D_SAV!$Y155,HLOOKUP(A_Stammdaten!$B$12-1,$Z$5:$AF$304,ROW(C155)-4,FALSE)-$Y155)</f>
        <v>0</v>
      </c>
      <c r="Y155" s="45">
        <f>HLOOKUP(A_Stammdaten!$B$12,$Z$5:$AF$304,ROW(C155)-4,FALSE)</f>
        <v>0</v>
      </c>
      <c r="Z155" s="45">
        <f t="shared" si="28"/>
        <v>0</v>
      </c>
      <c r="AA155" s="45">
        <f t="shared" si="29"/>
        <v>0</v>
      </c>
      <c r="AB155" s="45">
        <f t="shared" si="30"/>
        <v>0</v>
      </c>
      <c r="AC155" s="45">
        <f t="shared" si="31"/>
        <v>0</v>
      </c>
      <c r="AD155" s="45">
        <f t="shared" si="32"/>
        <v>0</v>
      </c>
      <c r="AE155" s="45">
        <f t="shared" si="33"/>
        <v>0</v>
      </c>
      <c r="AF155" s="45">
        <f t="shared" si="34"/>
        <v>0</v>
      </c>
    </row>
    <row r="156" spans="1:32" x14ac:dyDescent="0.25">
      <c r="A156" s="17"/>
      <c r="B156" s="17"/>
      <c r="C156" s="34"/>
      <c r="D156" s="17"/>
      <c r="E156" s="17"/>
      <c r="F156" s="17"/>
      <c r="G156" s="17"/>
      <c r="H156" s="17"/>
      <c r="I156" s="53">
        <f>IF(C156&gt;A_Stammdaten!$B$12,0,SUM(D156,E156)-G156)</f>
        <v>0</v>
      </c>
      <c r="J156" s="17"/>
      <c r="K156" s="17"/>
      <c r="L156" s="17"/>
      <c r="M156" s="53">
        <f t="shared" si="35"/>
        <v>0</v>
      </c>
      <c r="N156" s="54">
        <f>IF(ISBLANK($B156),0,VLOOKUP($B156,Listen!$A$2:$C$45,2,FALSE))</f>
        <v>0</v>
      </c>
      <c r="O156" s="54">
        <f>IF(ISBLANK($B156),0,VLOOKUP($B156,Listen!$A$2:$C$45,3,FALSE))</f>
        <v>0</v>
      </c>
      <c r="P156" s="43">
        <f t="shared" si="27"/>
        <v>0</v>
      </c>
      <c r="Q156" s="43">
        <f t="shared" si="36"/>
        <v>0</v>
      </c>
      <c r="R156" s="43">
        <f t="shared" si="36"/>
        <v>0</v>
      </c>
      <c r="S156" s="43">
        <f t="shared" si="36"/>
        <v>0</v>
      </c>
      <c r="T156" s="43">
        <f t="shared" si="36"/>
        <v>0</v>
      </c>
      <c r="U156" s="43">
        <f t="shared" si="36"/>
        <v>0</v>
      </c>
      <c r="V156" s="43">
        <f t="shared" si="36"/>
        <v>0</v>
      </c>
      <c r="W156" s="45">
        <f t="shared" si="25"/>
        <v>0</v>
      </c>
      <c r="X156" s="45">
        <f>IF(C156=A_Stammdaten!$B$12,D_SAV!$M156-D_SAV!$Y156,HLOOKUP(A_Stammdaten!$B$12-1,$Z$5:$AF$304,ROW(C156)-4,FALSE)-$Y156)</f>
        <v>0</v>
      </c>
      <c r="Y156" s="45">
        <f>HLOOKUP(A_Stammdaten!$B$12,$Z$5:$AF$304,ROW(C156)-4,FALSE)</f>
        <v>0</v>
      </c>
      <c r="Z156" s="45">
        <f t="shared" si="28"/>
        <v>0</v>
      </c>
      <c r="AA156" s="45">
        <f t="shared" si="29"/>
        <v>0</v>
      </c>
      <c r="AB156" s="45">
        <f t="shared" si="30"/>
        <v>0</v>
      </c>
      <c r="AC156" s="45">
        <f t="shared" si="31"/>
        <v>0</v>
      </c>
      <c r="AD156" s="45">
        <f t="shared" si="32"/>
        <v>0</v>
      </c>
      <c r="AE156" s="45">
        <f t="shared" si="33"/>
        <v>0</v>
      </c>
      <c r="AF156" s="45">
        <f t="shared" si="34"/>
        <v>0</v>
      </c>
    </row>
    <row r="157" spans="1:32" x14ac:dyDescent="0.25">
      <c r="A157" s="17"/>
      <c r="B157" s="17"/>
      <c r="C157" s="34"/>
      <c r="D157" s="17"/>
      <c r="E157" s="17"/>
      <c r="F157" s="17"/>
      <c r="G157" s="17"/>
      <c r="H157" s="17"/>
      <c r="I157" s="53">
        <f>IF(C157&gt;A_Stammdaten!$B$12,0,SUM(D157,E157)-G157)</f>
        <v>0</v>
      </c>
      <c r="J157" s="17"/>
      <c r="K157" s="17"/>
      <c r="L157" s="17"/>
      <c r="M157" s="53">
        <f t="shared" si="35"/>
        <v>0</v>
      </c>
      <c r="N157" s="54">
        <f>IF(ISBLANK($B157),0,VLOOKUP($B157,Listen!$A$2:$C$45,2,FALSE))</f>
        <v>0</v>
      </c>
      <c r="O157" s="54">
        <f>IF(ISBLANK($B157),0,VLOOKUP($B157,Listen!$A$2:$C$45,3,FALSE))</f>
        <v>0</v>
      </c>
      <c r="P157" s="43">
        <f t="shared" si="27"/>
        <v>0</v>
      </c>
      <c r="Q157" s="43">
        <f t="shared" si="36"/>
        <v>0</v>
      </c>
      <c r="R157" s="43">
        <f t="shared" si="36"/>
        <v>0</v>
      </c>
      <c r="S157" s="43">
        <f t="shared" si="36"/>
        <v>0</v>
      </c>
      <c r="T157" s="43">
        <f t="shared" si="36"/>
        <v>0</v>
      </c>
      <c r="U157" s="43">
        <f t="shared" si="36"/>
        <v>0</v>
      </c>
      <c r="V157" s="43">
        <f t="shared" si="36"/>
        <v>0</v>
      </c>
      <c r="W157" s="45">
        <f t="shared" si="25"/>
        <v>0</v>
      </c>
      <c r="X157" s="45">
        <f>IF(C157=A_Stammdaten!$B$12,D_SAV!$M157-D_SAV!$Y157,HLOOKUP(A_Stammdaten!$B$12-1,$Z$5:$AF$304,ROW(C157)-4,FALSE)-$Y157)</f>
        <v>0</v>
      </c>
      <c r="Y157" s="45">
        <f>HLOOKUP(A_Stammdaten!$B$12,$Z$5:$AF$304,ROW(C157)-4,FALSE)</f>
        <v>0</v>
      </c>
      <c r="Z157" s="45">
        <f t="shared" si="28"/>
        <v>0</v>
      </c>
      <c r="AA157" s="45">
        <f t="shared" si="29"/>
        <v>0</v>
      </c>
      <c r="AB157" s="45">
        <f t="shared" si="30"/>
        <v>0</v>
      </c>
      <c r="AC157" s="45">
        <f t="shared" si="31"/>
        <v>0</v>
      </c>
      <c r="AD157" s="45">
        <f t="shared" si="32"/>
        <v>0</v>
      </c>
      <c r="AE157" s="45">
        <f t="shared" si="33"/>
        <v>0</v>
      </c>
      <c r="AF157" s="45">
        <f t="shared" si="34"/>
        <v>0</v>
      </c>
    </row>
    <row r="158" spans="1:32" x14ac:dyDescent="0.25">
      <c r="A158" s="17"/>
      <c r="B158" s="17"/>
      <c r="C158" s="34"/>
      <c r="D158" s="17"/>
      <c r="E158" s="17"/>
      <c r="F158" s="17"/>
      <c r="G158" s="17"/>
      <c r="H158" s="17"/>
      <c r="I158" s="53">
        <f>IF(C158&gt;A_Stammdaten!$B$12,0,SUM(D158,E158)-G158)</f>
        <v>0</v>
      </c>
      <c r="J158" s="17"/>
      <c r="K158" s="17"/>
      <c r="L158" s="17"/>
      <c r="M158" s="53">
        <f t="shared" si="35"/>
        <v>0</v>
      </c>
      <c r="N158" s="54">
        <f>IF(ISBLANK($B158),0,VLOOKUP($B158,Listen!$A$2:$C$45,2,FALSE))</f>
        <v>0</v>
      </c>
      <c r="O158" s="54">
        <f>IF(ISBLANK($B158),0,VLOOKUP($B158,Listen!$A$2:$C$45,3,FALSE))</f>
        <v>0</v>
      </c>
      <c r="P158" s="43">
        <f t="shared" si="27"/>
        <v>0</v>
      </c>
      <c r="Q158" s="43">
        <f t="shared" si="36"/>
        <v>0</v>
      </c>
      <c r="R158" s="43">
        <f t="shared" si="36"/>
        <v>0</v>
      </c>
      <c r="S158" s="43">
        <f t="shared" si="36"/>
        <v>0</v>
      </c>
      <c r="T158" s="43">
        <f t="shared" si="36"/>
        <v>0</v>
      </c>
      <c r="U158" s="43">
        <f t="shared" si="36"/>
        <v>0</v>
      </c>
      <c r="V158" s="43">
        <f t="shared" si="36"/>
        <v>0</v>
      </c>
      <c r="W158" s="45">
        <f t="shared" si="25"/>
        <v>0</v>
      </c>
      <c r="X158" s="45">
        <f>IF(C158=A_Stammdaten!$B$12,D_SAV!$M158-D_SAV!$Y158,HLOOKUP(A_Stammdaten!$B$12-1,$Z$5:$AF$304,ROW(C158)-4,FALSE)-$Y158)</f>
        <v>0</v>
      </c>
      <c r="Y158" s="45">
        <f>HLOOKUP(A_Stammdaten!$B$12,$Z$5:$AF$304,ROW(C158)-4,FALSE)</f>
        <v>0</v>
      </c>
      <c r="Z158" s="45">
        <f t="shared" si="28"/>
        <v>0</v>
      </c>
      <c r="AA158" s="45">
        <f t="shared" si="29"/>
        <v>0</v>
      </c>
      <c r="AB158" s="45">
        <f t="shared" si="30"/>
        <v>0</v>
      </c>
      <c r="AC158" s="45">
        <f t="shared" si="31"/>
        <v>0</v>
      </c>
      <c r="AD158" s="45">
        <f t="shared" si="32"/>
        <v>0</v>
      </c>
      <c r="AE158" s="45">
        <f t="shared" si="33"/>
        <v>0</v>
      </c>
      <c r="AF158" s="45">
        <f t="shared" si="34"/>
        <v>0</v>
      </c>
    </row>
    <row r="159" spans="1:32" x14ac:dyDescent="0.25">
      <c r="A159" s="17"/>
      <c r="B159" s="17"/>
      <c r="C159" s="34"/>
      <c r="D159" s="17"/>
      <c r="E159" s="17"/>
      <c r="F159" s="17"/>
      <c r="G159" s="17"/>
      <c r="H159" s="17"/>
      <c r="I159" s="53">
        <f>IF(C159&gt;A_Stammdaten!$B$12,0,SUM(D159,E159)-G159)</f>
        <v>0</v>
      </c>
      <c r="J159" s="17"/>
      <c r="K159" s="17"/>
      <c r="L159" s="17"/>
      <c r="M159" s="53">
        <f t="shared" si="35"/>
        <v>0</v>
      </c>
      <c r="N159" s="54">
        <f>IF(ISBLANK($B159),0,VLOOKUP($B159,Listen!$A$2:$C$45,2,FALSE))</f>
        <v>0</v>
      </c>
      <c r="O159" s="54">
        <f>IF(ISBLANK($B159),0,VLOOKUP($B159,Listen!$A$2:$C$45,3,FALSE))</f>
        <v>0</v>
      </c>
      <c r="P159" s="43">
        <f t="shared" si="27"/>
        <v>0</v>
      </c>
      <c r="Q159" s="43">
        <f t="shared" si="36"/>
        <v>0</v>
      </c>
      <c r="R159" s="43">
        <f t="shared" si="36"/>
        <v>0</v>
      </c>
      <c r="S159" s="43">
        <f t="shared" si="36"/>
        <v>0</v>
      </c>
      <c r="T159" s="43">
        <f t="shared" si="36"/>
        <v>0</v>
      </c>
      <c r="U159" s="43">
        <f t="shared" si="36"/>
        <v>0</v>
      </c>
      <c r="V159" s="43">
        <f t="shared" si="36"/>
        <v>0</v>
      </c>
      <c r="W159" s="45">
        <f t="shared" si="25"/>
        <v>0</v>
      </c>
      <c r="X159" s="45">
        <f>IF(C159=A_Stammdaten!$B$12,D_SAV!$M159-D_SAV!$Y159,HLOOKUP(A_Stammdaten!$B$12-1,$Z$5:$AF$304,ROW(C159)-4,FALSE)-$Y159)</f>
        <v>0</v>
      </c>
      <c r="Y159" s="45">
        <f>HLOOKUP(A_Stammdaten!$B$12,$Z$5:$AF$304,ROW(C159)-4,FALSE)</f>
        <v>0</v>
      </c>
      <c r="Z159" s="45">
        <f t="shared" si="28"/>
        <v>0</v>
      </c>
      <c r="AA159" s="45">
        <f t="shared" si="29"/>
        <v>0</v>
      </c>
      <c r="AB159" s="45">
        <f t="shared" si="30"/>
        <v>0</v>
      </c>
      <c r="AC159" s="45">
        <f t="shared" si="31"/>
        <v>0</v>
      </c>
      <c r="AD159" s="45">
        <f t="shared" si="32"/>
        <v>0</v>
      </c>
      <c r="AE159" s="45">
        <f t="shared" si="33"/>
        <v>0</v>
      </c>
      <c r="AF159" s="45">
        <f t="shared" si="34"/>
        <v>0</v>
      </c>
    </row>
    <row r="160" spans="1:32" x14ac:dyDescent="0.25">
      <c r="A160" s="17"/>
      <c r="B160" s="17"/>
      <c r="C160" s="34"/>
      <c r="D160" s="17"/>
      <c r="E160" s="17"/>
      <c r="F160" s="17"/>
      <c r="G160" s="17"/>
      <c r="H160" s="17"/>
      <c r="I160" s="53">
        <f>IF(C160&gt;A_Stammdaten!$B$12,0,SUM(D160,E160)-G160)</f>
        <v>0</v>
      </c>
      <c r="J160" s="17"/>
      <c r="K160" s="17"/>
      <c r="L160" s="17"/>
      <c r="M160" s="53">
        <f t="shared" si="35"/>
        <v>0</v>
      </c>
      <c r="N160" s="54">
        <f>IF(ISBLANK($B160),0,VLOOKUP($B160,Listen!$A$2:$C$45,2,FALSE))</f>
        <v>0</v>
      </c>
      <c r="O160" s="54">
        <f>IF(ISBLANK($B160),0,VLOOKUP($B160,Listen!$A$2:$C$45,3,FALSE))</f>
        <v>0</v>
      </c>
      <c r="P160" s="43">
        <f t="shared" si="27"/>
        <v>0</v>
      </c>
      <c r="Q160" s="43">
        <f t="shared" si="36"/>
        <v>0</v>
      </c>
      <c r="R160" s="43">
        <f t="shared" si="36"/>
        <v>0</v>
      </c>
      <c r="S160" s="43">
        <f t="shared" si="36"/>
        <v>0</v>
      </c>
      <c r="T160" s="43">
        <f t="shared" si="36"/>
        <v>0</v>
      </c>
      <c r="U160" s="43">
        <f t="shared" si="36"/>
        <v>0</v>
      </c>
      <c r="V160" s="43">
        <f t="shared" si="36"/>
        <v>0</v>
      </c>
      <c r="W160" s="45">
        <f t="shared" si="25"/>
        <v>0</v>
      </c>
      <c r="X160" s="45">
        <f>IF(C160=A_Stammdaten!$B$12,D_SAV!$M160-D_SAV!$Y160,HLOOKUP(A_Stammdaten!$B$12-1,$Z$5:$AF$304,ROW(C160)-4,FALSE)-$Y160)</f>
        <v>0</v>
      </c>
      <c r="Y160" s="45">
        <f>HLOOKUP(A_Stammdaten!$B$12,$Z$5:$AF$304,ROW(C160)-4,FALSE)</f>
        <v>0</v>
      </c>
      <c r="Z160" s="45">
        <f t="shared" si="28"/>
        <v>0</v>
      </c>
      <c r="AA160" s="45">
        <f t="shared" si="29"/>
        <v>0</v>
      </c>
      <c r="AB160" s="45">
        <f t="shared" si="30"/>
        <v>0</v>
      </c>
      <c r="AC160" s="45">
        <f t="shared" si="31"/>
        <v>0</v>
      </c>
      <c r="AD160" s="45">
        <f t="shared" si="32"/>
        <v>0</v>
      </c>
      <c r="AE160" s="45">
        <f t="shared" si="33"/>
        <v>0</v>
      </c>
      <c r="AF160" s="45">
        <f t="shared" si="34"/>
        <v>0</v>
      </c>
    </row>
    <row r="161" spans="1:32" x14ac:dyDescent="0.25">
      <c r="A161" s="17"/>
      <c r="B161" s="17"/>
      <c r="C161" s="34"/>
      <c r="D161" s="17"/>
      <c r="E161" s="17"/>
      <c r="F161" s="17"/>
      <c r="G161" s="17"/>
      <c r="H161" s="17"/>
      <c r="I161" s="53">
        <f>IF(C161&gt;A_Stammdaten!$B$12,0,SUM(D161,E161)-G161)</f>
        <v>0</v>
      </c>
      <c r="J161" s="17"/>
      <c r="K161" s="17"/>
      <c r="L161" s="17"/>
      <c r="M161" s="53">
        <f t="shared" si="35"/>
        <v>0</v>
      </c>
      <c r="N161" s="54">
        <f>IF(ISBLANK($B161),0,VLOOKUP($B161,Listen!$A$2:$C$45,2,FALSE))</f>
        <v>0</v>
      </c>
      <c r="O161" s="54">
        <f>IF(ISBLANK($B161),0,VLOOKUP($B161,Listen!$A$2:$C$45,3,FALSE))</f>
        <v>0</v>
      </c>
      <c r="P161" s="43">
        <f t="shared" si="27"/>
        <v>0</v>
      </c>
      <c r="Q161" s="43">
        <f t="shared" si="36"/>
        <v>0</v>
      </c>
      <c r="R161" s="43">
        <f t="shared" si="36"/>
        <v>0</v>
      </c>
      <c r="S161" s="43">
        <f t="shared" si="36"/>
        <v>0</v>
      </c>
      <c r="T161" s="43">
        <f t="shared" si="36"/>
        <v>0</v>
      </c>
      <c r="U161" s="43">
        <f t="shared" si="36"/>
        <v>0</v>
      </c>
      <c r="V161" s="43">
        <f t="shared" si="36"/>
        <v>0</v>
      </c>
      <c r="W161" s="45">
        <f t="shared" si="25"/>
        <v>0</v>
      </c>
      <c r="X161" s="45">
        <f>IF(C161=A_Stammdaten!$B$12,D_SAV!$M161-D_SAV!$Y161,HLOOKUP(A_Stammdaten!$B$12-1,$Z$5:$AF$304,ROW(C161)-4,FALSE)-$Y161)</f>
        <v>0</v>
      </c>
      <c r="Y161" s="45">
        <f>HLOOKUP(A_Stammdaten!$B$12,$Z$5:$AF$304,ROW(C161)-4,FALSE)</f>
        <v>0</v>
      </c>
      <c r="Z161" s="45">
        <f t="shared" si="28"/>
        <v>0</v>
      </c>
      <c r="AA161" s="45">
        <f t="shared" si="29"/>
        <v>0</v>
      </c>
      <c r="AB161" s="45">
        <f t="shared" si="30"/>
        <v>0</v>
      </c>
      <c r="AC161" s="45">
        <f t="shared" si="31"/>
        <v>0</v>
      </c>
      <c r="AD161" s="45">
        <f t="shared" si="32"/>
        <v>0</v>
      </c>
      <c r="AE161" s="45">
        <f t="shared" si="33"/>
        <v>0</v>
      </c>
      <c r="AF161" s="45">
        <f t="shared" si="34"/>
        <v>0</v>
      </c>
    </row>
    <row r="162" spans="1:32" x14ac:dyDescent="0.25">
      <c r="A162" s="17"/>
      <c r="B162" s="17"/>
      <c r="C162" s="34"/>
      <c r="D162" s="17"/>
      <c r="E162" s="17"/>
      <c r="F162" s="17"/>
      <c r="G162" s="17"/>
      <c r="H162" s="17"/>
      <c r="I162" s="53">
        <f>IF(C162&gt;A_Stammdaten!$B$12,0,SUM(D162,E162)-G162)</f>
        <v>0</v>
      </c>
      <c r="J162" s="17"/>
      <c r="K162" s="17"/>
      <c r="L162" s="17"/>
      <c r="M162" s="53">
        <f t="shared" si="35"/>
        <v>0</v>
      </c>
      <c r="N162" s="54">
        <f>IF(ISBLANK($B162),0,VLOOKUP($B162,Listen!$A$2:$C$45,2,FALSE))</f>
        <v>0</v>
      </c>
      <c r="O162" s="54">
        <f>IF(ISBLANK($B162),0,VLOOKUP($B162,Listen!$A$2:$C$45,3,FALSE))</f>
        <v>0</v>
      </c>
      <c r="P162" s="43">
        <f t="shared" si="27"/>
        <v>0</v>
      </c>
      <c r="Q162" s="43">
        <f t="shared" si="36"/>
        <v>0</v>
      </c>
      <c r="R162" s="43">
        <f t="shared" si="36"/>
        <v>0</v>
      </c>
      <c r="S162" s="43">
        <f t="shared" si="36"/>
        <v>0</v>
      </c>
      <c r="T162" s="43">
        <f t="shared" si="36"/>
        <v>0</v>
      </c>
      <c r="U162" s="43">
        <f t="shared" si="36"/>
        <v>0</v>
      </c>
      <c r="V162" s="43">
        <f t="shared" si="36"/>
        <v>0</v>
      </c>
      <c r="W162" s="45">
        <f t="shared" si="25"/>
        <v>0</v>
      </c>
      <c r="X162" s="45">
        <f>IF(C162=A_Stammdaten!$B$12,D_SAV!$M162-D_SAV!$Y162,HLOOKUP(A_Stammdaten!$B$12-1,$Z$5:$AF$304,ROW(C162)-4,FALSE)-$Y162)</f>
        <v>0</v>
      </c>
      <c r="Y162" s="45">
        <f>HLOOKUP(A_Stammdaten!$B$12,$Z$5:$AF$304,ROW(C162)-4,FALSE)</f>
        <v>0</v>
      </c>
      <c r="Z162" s="45">
        <f t="shared" si="28"/>
        <v>0</v>
      </c>
      <c r="AA162" s="45">
        <f t="shared" si="29"/>
        <v>0</v>
      </c>
      <c r="AB162" s="45">
        <f t="shared" si="30"/>
        <v>0</v>
      </c>
      <c r="AC162" s="45">
        <f t="shared" si="31"/>
        <v>0</v>
      </c>
      <c r="AD162" s="45">
        <f t="shared" si="32"/>
        <v>0</v>
      </c>
      <c r="AE162" s="45">
        <f t="shared" si="33"/>
        <v>0</v>
      </c>
      <c r="AF162" s="45">
        <f t="shared" si="34"/>
        <v>0</v>
      </c>
    </row>
    <row r="163" spans="1:32" x14ac:dyDescent="0.25">
      <c r="A163" s="17"/>
      <c r="B163" s="17"/>
      <c r="C163" s="34"/>
      <c r="D163" s="17"/>
      <c r="E163" s="17"/>
      <c r="F163" s="17"/>
      <c r="G163" s="17"/>
      <c r="H163" s="17"/>
      <c r="I163" s="53">
        <f>IF(C163&gt;A_Stammdaten!$B$12,0,SUM(D163,E163)-G163)</f>
        <v>0</v>
      </c>
      <c r="J163" s="17"/>
      <c r="K163" s="17"/>
      <c r="L163" s="17"/>
      <c r="M163" s="53">
        <f t="shared" si="35"/>
        <v>0</v>
      </c>
      <c r="N163" s="54">
        <f>IF(ISBLANK($B163),0,VLOOKUP($B163,Listen!$A$2:$C$45,2,FALSE))</f>
        <v>0</v>
      </c>
      <c r="O163" s="54">
        <f>IF(ISBLANK($B163),0,VLOOKUP($B163,Listen!$A$2:$C$45,3,FALSE))</f>
        <v>0</v>
      </c>
      <c r="P163" s="43">
        <f t="shared" si="27"/>
        <v>0</v>
      </c>
      <c r="Q163" s="43">
        <f t="shared" si="36"/>
        <v>0</v>
      </c>
      <c r="R163" s="43">
        <f t="shared" si="36"/>
        <v>0</v>
      </c>
      <c r="S163" s="43">
        <f t="shared" si="36"/>
        <v>0</v>
      </c>
      <c r="T163" s="43">
        <f t="shared" si="36"/>
        <v>0</v>
      </c>
      <c r="U163" s="43">
        <f t="shared" si="36"/>
        <v>0</v>
      </c>
      <c r="V163" s="43">
        <f t="shared" si="36"/>
        <v>0</v>
      </c>
      <c r="W163" s="45">
        <f t="shared" si="25"/>
        <v>0</v>
      </c>
      <c r="X163" s="45">
        <f>IF(C163=A_Stammdaten!$B$12,D_SAV!$M163-D_SAV!$Y163,HLOOKUP(A_Stammdaten!$B$12-1,$Z$5:$AF$304,ROW(C163)-4,FALSE)-$Y163)</f>
        <v>0</v>
      </c>
      <c r="Y163" s="45">
        <f>HLOOKUP(A_Stammdaten!$B$12,$Z$5:$AF$304,ROW(C163)-4,FALSE)</f>
        <v>0</v>
      </c>
      <c r="Z163" s="45">
        <f t="shared" si="28"/>
        <v>0</v>
      </c>
      <c r="AA163" s="45">
        <f t="shared" si="29"/>
        <v>0</v>
      </c>
      <c r="AB163" s="45">
        <f t="shared" si="30"/>
        <v>0</v>
      </c>
      <c r="AC163" s="45">
        <f t="shared" si="31"/>
        <v>0</v>
      </c>
      <c r="AD163" s="45">
        <f t="shared" si="32"/>
        <v>0</v>
      </c>
      <c r="AE163" s="45">
        <f t="shared" si="33"/>
        <v>0</v>
      </c>
      <c r="AF163" s="45">
        <f t="shared" si="34"/>
        <v>0</v>
      </c>
    </row>
    <row r="164" spans="1:32" x14ac:dyDescent="0.25">
      <c r="A164" s="17"/>
      <c r="B164" s="17"/>
      <c r="C164" s="34"/>
      <c r="D164" s="17"/>
      <c r="E164" s="17"/>
      <c r="F164" s="17"/>
      <c r="G164" s="17"/>
      <c r="H164" s="17"/>
      <c r="I164" s="53">
        <f>IF(C164&gt;A_Stammdaten!$B$12,0,SUM(D164,E164)-G164)</f>
        <v>0</v>
      </c>
      <c r="J164" s="17"/>
      <c r="K164" s="17"/>
      <c r="L164" s="17"/>
      <c r="M164" s="53">
        <f t="shared" si="35"/>
        <v>0</v>
      </c>
      <c r="N164" s="54">
        <f>IF(ISBLANK($B164),0,VLOOKUP($B164,Listen!$A$2:$C$45,2,FALSE))</f>
        <v>0</v>
      </c>
      <c r="O164" s="54">
        <f>IF(ISBLANK($B164),0,VLOOKUP($B164,Listen!$A$2:$C$45,3,FALSE))</f>
        <v>0</v>
      </c>
      <c r="P164" s="43">
        <f t="shared" si="27"/>
        <v>0</v>
      </c>
      <c r="Q164" s="43">
        <f t="shared" si="36"/>
        <v>0</v>
      </c>
      <c r="R164" s="43">
        <f t="shared" si="36"/>
        <v>0</v>
      </c>
      <c r="S164" s="43">
        <f t="shared" si="36"/>
        <v>0</v>
      </c>
      <c r="T164" s="43">
        <f t="shared" si="36"/>
        <v>0</v>
      </c>
      <c r="U164" s="43">
        <f t="shared" si="36"/>
        <v>0</v>
      </c>
      <c r="V164" s="43">
        <f t="shared" si="36"/>
        <v>0</v>
      </c>
      <c r="W164" s="45">
        <f t="shared" ref="W164:W227" si="37">Y164+X164</f>
        <v>0</v>
      </c>
      <c r="X164" s="45">
        <f>IF(C164=A_Stammdaten!$B$12,D_SAV!$M164-D_SAV!$Y164,HLOOKUP(A_Stammdaten!$B$12-1,$Z$5:$AF$304,ROW(C164)-4,FALSE)-$Y164)</f>
        <v>0</v>
      </c>
      <c r="Y164" s="45">
        <f>HLOOKUP(A_Stammdaten!$B$12,$Z$5:$AF$304,ROW(C164)-4,FALSE)</f>
        <v>0</v>
      </c>
      <c r="Z164" s="45">
        <f t="shared" si="28"/>
        <v>0</v>
      </c>
      <c r="AA164" s="45">
        <f t="shared" si="29"/>
        <v>0</v>
      </c>
      <c r="AB164" s="45">
        <f t="shared" si="30"/>
        <v>0</v>
      </c>
      <c r="AC164" s="45">
        <f t="shared" si="31"/>
        <v>0</v>
      </c>
      <c r="AD164" s="45">
        <f t="shared" si="32"/>
        <v>0</v>
      </c>
      <c r="AE164" s="45">
        <f t="shared" si="33"/>
        <v>0</v>
      </c>
      <c r="AF164" s="45">
        <f t="shared" si="34"/>
        <v>0</v>
      </c>
    </row>
    <row r="165" spans="1:32" x14ac:dyDescent="0.25">
      <c r="A165" s="17"/>
      <c r="B165" s="17"/>
      <c r="C165" s="34"/>
      <c r="D165" s="17"/>
      <c r="E165" s="17"/>
      <c r="F165" s="17"/>
      <c r="G165" s="17"/>
      <c r="H165" s="17"/>
      <c r="I165" s="53">
        <f>IF(C165&gt;A_Stammdaten!$B$12,0,SUM(D165,E165)-G165)</f>
        <v>0</v>
      </c>
      <c r="J165" s="17"/>
      <c r="K165" s="17"/>
      <c r="L165" s="17"/>
      <c r="M165" s="53">
        <f t="shared" si="35"/>
        <v>0</v>
      </c>
      <c r="N165" s="54">
        <f>IF(ISBLANK($B165),0,VLOOKUP($B165,Listen!$A$2:$C$45,2,FALSE))</f>
        <v>0</v>
      </c>
      <c r="O165" s="54">
        <f>IF(ISBLANK($B165),0,VLOOKUP($B165,Listen!$A$2:$C$45,3,FALSE))</f>
        <v>0</v>
      </c>
      <c r="P165" s="43">
        <f t="shared" si="27"/>
        <v>0</v>
      </c>
      <c r="Q165" s="43">
        <f t="shared" si="36"/>
        <v>0</v>
      </c>
      <c r="R165" s="43">
        <f t="shared" si="36"/>
        <v>0</v>
      </c>
      <c r="S165" s="43">
        <f t="shared" si="36"/>
        <v>0</v>
      </c>
      <c r="T165" s="43">
        <f t="shared" si="36"/>
        <v>0</v>
      </c>
      <c r="U165" s="43">
        <f t="shared" si="36"/>
        <v>0</v>
      </c>
      <c r="V165" s="43">
        <f t="shared" si="36"/>
        <v>0</v>
      </c>
      <c r="W165" s="45">
        <f t="shared" si="37"/>
        <v>0</v>
      </c>
      <c r="X165" s="45">
        <f>IF(C165=A_Stammdaten!$B$12,D_SAV!$M165-D_SAV!$Y165,HLOOKUP(A_Stammdaten!$B$12-1,$Z$5:$AF$304,ROW(C165)-4,FALSE)-$Y165)</f>
        <v>0</v>
      </c>
      <c r="Y165" s="45">
        <f>HLOOKUP(A_Stammdaten!$B$12,$Z$5:$AF$304,ROW(C165)-4,FALSE)</f>
        <v>0</v>
      </c>
      <c r="Z165" s="45">
        <f t="shared" si="28"/>
        <v>0</v>
      </c>
      <c r="AA165" s="45">
        <f t="shared" si="29"/>
        <v>0</v>
      </c>
      <c r="AB165" s="45">
        <f t="shared" si="30"/>
        <v>0</v>
      </c>
      <c r="AC165" s="45">
        <f t="shared" si="31"/>
        <v>0</v>
      </c>
      <c r="AD165" s="45">
        <f t="shared" si="32"/>
        <v>0</v>
      </c>
      <c r="AE165" s="45">
        <f t="shared" si="33"/>
        <v>0</v>
      </c>
      <c r="AF165" s="45">
        <f t="shared" si="34"/>
        <v>0</v>
      </c>
    </row>
    <row r="166" spans="1:32" x14ac:dyDescent="0.25">
      <c r="A166" s="17"/>
      <c r="B166" s="17"/>
      <c r="C166" s="34"/>
      <c r="D166" s="17"/>
      <c r="E166" s="17"/>
      <c r="F166" s="17"/>
      <c r="G166" s="17"/>
      <c r="H166" s="17"/>
      <c r="I166" s="53">
        <f>IF(C166&gt;A_Stammdaten!$B$12,0,SUM(D166,E166)-G166)</f>
        <v>0</v>
      </c>
      <c r="J166" s="17"/>
      <c r="K166" s="17"/>
      <c r="L166" s="17"/>
      <c r="M166" s="53">
        <f t="shared" si="35"/>
        <v>0</v>
      </c>
      <c r="N166" s="54">
        <f>IF(ISBLANK($B166),0,VLOOKUP($B166,Listen!$A$2:$C$45,2,FALSE))</f>
        <v>0</v>
      </c>
      <c r="O166" s="54">
        <f>IF(ISBLANK($B166),0,VLOOKUP($B166,Listen!$A$2:$C$45,3,FALSE))</f>
        <v>0</v>
      </c>
      <c r="P166" s="43">
        <f t="shared" si="27"/>
        <v>0</v>
      </c>
      <c r="Q166" s="43">
        <f t="shared" si="36"/>
        <v>0</v>
      </c>
      <c r="R166" s="43">
        <f t="shared" si="36"/>
        <v>0</v>
      </c>
      <c r="S166" s="43">
        <f t="shared" si="36"/>
        <v>0</v>
      </c>
      <c r="T166" s="43">
        <f t="shared" si="36"/>
        <v>0</v>
      </c>
      <c r="U166" s="43">
        <f t="shared" si="36"/>
        <v>0</v>
      </c>
      <c r="V166" s="43">
        <f t="shared" si="36"/>
        <v>0</v>
      </c>
      <c r="W166" s="45">
        <f t="shared" si="37"/>
        <v>0</v>
      </c>
      <c r="X166" s="45">
        <f>IF(C166=A_Stammdaten!$B$12,D_SAV!$M166-D_SAV!$Y166,HLOOKUP(A_Stammdaten!$B$12-1,$Z$5:$AF$304,ROW(C166)-4,FALSE)-$Y166)</f>
        <v>0</v>
      </c>
      <c r="Y166" s="45">
        <f>HLOOKUP(A_Stammdaten!$B$12,$Z$5:$AF$304,ROW(C166)-4,FALSE)</f>
        <v>0</v>
      </c>
      <c r="Z166" s="45">
        <f t="shared" si="28"/>
        <v>0</v>
      </c>
      <c r="AA166" s="45">
        <f t="shared" si="29"/>
        <v>0</v>
      </c>
      <c r="AB166" s="45">
        <f t="shared" si="30"/>
        <v>0</v>
      </c>
      <c r="AC166" s="45">
        <f t="shared" si="31"/>
        <v>0</v>
      </c>
      <c r="AD166" s="45">
        <f t="shared" si="32"/>
        <v>0</v>
      </c>
      <c r="AE166" s="45">
        <f t="shared" si="33"/>
        <v>0</v>
      </c>
      <c r="AF166" s="45">
        <f t="shared" si="34"/>
        <v>0</v>
      </c>
    </row>
    <row r="167" spans="1:32" x14ac:dyDescent="0.25">
      <c r="A167" s="17"/>
      <c r="B167" s="17"/>
      <c r="C167" s="34"/>
      <c r="D167" s="17"/>
      <c r="E167" s="17"/>
      <c r="F167" s="17"/>
      <c r="G167" s="17"/>
      <c r="H167" s="17"/>
      <c r="I167" s="53">
        <f>IF(C167&gt;A_Stammdaten!$B$12,0,SUM(D167,E167)-G167)</f>
        <v>0</v>
      </c>
      <c r="J167" s="17"/>
      <c r="K167" s="17"/>
      <c r="L167" s="17"/>
      <c r="M167" s="53">
        <f t="shared" si="35"/>
        <v>0</v>
      </c>
      <c r="N167" s="54">
        <f>IF(ISBLANK($B167),0,VLOOKUP($B167,Listen!$A$2:$C$45,2,FALSE))</f>
        <v>0</v>
      </c>
      <c r="O167" s="54">
        <f>IF(ISBLANK($B167),0,VLOOKUP($B167,Listen!$A$2:$C$45,3,FALSE))</f>
        <v>0</v>
      </c>
      <c r="P167" s="43">
        <f t="shared" si="27"/>
        <v>0</v>
      </c>
      <c r="Q167" s="43">
        <f t="shared" si="36"/>
        <v>0</v>
      </c>
      <c r="R167" s="43">
        <f t="shared" si="36"/>
        <v>0</v>
      </c>
      <c r="S167" s="43">
        <f t="shared" si="36"/>
        <v>0</v>
      </c>
      <c r="T167" s="43">
        <f t="shared" si="36"/>
        <v>0</v>
      </c>
      <c r="U167" s="43">
        <f t="shared" si="36"/>
        <v>0</v>
      </c>
      <c r="V167" s="43">
        <f t="shared" si="36"/>
        <v>0</v>
      </c>
      <c r="W167" s="45">
        <f t="shared" si="37"/>
        <v>0</v>
      </c>
      <c r="X167" s="45">
        <f>IF(C167=A_Stammdaten!$B$12,D_SAV!$M167-D_SAV!$Y167,HLOOKUP(A_Stammdaten!$B$12-1,$Z$5:$AF$304,ROW(C167)-4,FALSE)-$Y167)</f>
        <v>0</v>
      </c>
      <c r="Y167" s="45">
        <f>HLOOKUP(A_Stammdaten!$B$12,$Z$5:$AF$304,ROW(C167)-4,FALSE)</f>
        <v>0</v>
      </c>
      <c r="Z167" s="45">
        <f t="shared" si="28"/>
        <v>0</v>
      </c>
      <c r="AA167" s="45">
        <f t="shared" si="29"/>
        <v>0</v>
      </c>
      <c r="AB167" s="45">
        <f t="shared" si="30"/>
        <v>0</v>
      </c>
      <c r="AC167" s="45">
        <f t="shared" si="31"/>
        <v>0</v>
      </c>
      <c r="AD167" s="45">
        <f t="shared" si="32"/>
        <v>0</v>
      </c>
      <c r="AE167" s="45">
        <f t="shared" si="33"/>
        <v>0</v>
      </c>
      <c r="AF167" s="45">
        <f t="shared" si="34"/>
        <v>0</v>
      </c>
    </row>
    <row r="168" spans="1:32" x14ac:dyDescent="0.25">
      <c r="A168" s="17"/>
      <c r="B168" s="17"/>
      <c r="C168" s="34"/>
      <c r="D168" s="17"/>
      <c r="E168" s="17"/>
      <c r="F168" s="17"/>
      <c r="G168" s="17"/>
      <c r="H168" s="17"/>
      <c r="I168" s="53">
        <f>IF(C168&gt;A_Stammdaten!$B$12,0,SUM(D168,E168)-G168)</f>
        <v>0</v>
      </c>
      <c r="J168" s="17"/>
      <c r="K168" s="17"/>
      <c r="L168" s="17"/>
      <c r="M168" s="53">
        <f t="shared" si="35"/>
        <v>0</v>
      </c>
      <c r="N168" s="54">
        <f>IF(ISBLANK($B168),0,VLOOKUP($B168,Listen!$A$2:$C$45,2,FALSE))</f>
        <v>0</v>
      </c>
      <c r="O168" s="54">
        <f>IF(ISBLANK($B168),0,VLOOKUP($B168,Listen!$A$2:$C$45,3,FALSE))</f>
        <v>0</v>
      </c>
      <c r="P168" s="43">
        <f t="shared" si="27"/>
        <v>0</v>
      </c>
      <c r="Q168" s="43">
        <f t="shared" si="36"/>
        <v>0</v>
      </c>
      <c r="R168" s="43">
        <f t="shared" si="36"/>
        <v>0</v>
      </c>
      <c r="S168" s="43">
        <f t="shared" si="36"/>
        <v>0</v>
      </c>
      <c r="T168" s="43">
        <f t="shared" si="36"/>
        <v>0</v>
      </c>
      <c r="U168" s="43">
        <f t="shared" si="36"/>
        <v>0</v>
      </c>
      <c r="V168" s="43">
        <f t="shared" si="36"/>
        <v>0</v>
      </c>
      <c r="W168" s="45">
        <f t="shared" si="37"/>
        <v>0</v>
      </c>
      <c r="X168" s="45">
        <f>IF(C168=A_Stammdaten!$B$12,D_SAV!$M168-D_SAV!$Y168,HLOOKUP(A_Stammdaten!$B$12-1,$Z$5:$AF$304,ROW(C168)-4,FALSE)-$Y168)</f>
        <v>0</v>
      </c>
      <c r="Y168" s="45">
        <f>HLOOKUP(A_Stammdaten!$B$12,$Z$5:$AF$304,ROW(C168)-4,FALSE)</f>
        <v>0</v>
      </c>
      <c r="Z168" s="45">
        <f t="shared" si="28"/>
        <v>0</v>
      </c>
      <c r="AA168" s="45">
        <f t="shared" si="29"/>
        <v>0</v>
      </c>
      <c r="AB168" s="45">
        <f t="shared" si="30"/>
        <v>0</v>
      </c>
      <c r="AC168" s="45">
        <f t="shared" si="31"/>
        <v>0</v>
      </c>
      <c r="AD168" s="45">
        <f t="shared" si="32"/>
        <v>0</v>
      </c>
      <c r="AE168" s="45">
        <f t="shared" si="33"/>
        <v>0</v>
      </c>
      <c r="AF168" s="45">
        <f t="shared" si="34"/>
        <v>0</v>
      </c>
    </row>
    <row r="169" spans="1:32" x14ac:dyDescent="0.25">
      <c r="A169" s="17"/>
      <c r="B169" s="17"/>
      <c r="C169" s="34"/>
      <c r="D169" s="17"/>
      <c r="E169" s="17"/>
      <c r="F169" s="17"/>
      <c r="G169" s="17"/>
      <c r="H169" s="17"/>
      <c r="I169" s="53">
        <f>IF(C169&gt;A_Stammdaten!$B$12,0,SUM(D169,E169)-G169)</f>
        <v>0</v>
      </c>
      <c r="J169" s="17"/>
      <c r="K169" s="17"/>
      <c r="L169" s="17"/>
      <c r="M169" s="53">
        <f t="shared" si="35"/>
        <v>0</v>
      </c>
      <c r="N169" s="54">
        <f>IF(ISBLANK($B169),0,VLOOKUP($B169,Listen!$A$2:$C$45,2,FALSE))</f>
        <v>0</v>
      </c>
      <c r="O169" s="54">
        <f>IF(ISBLANK($B169),0,VLOOKUP($B169,Listen!$A$2:$C$45,3,FALSE))</f>
        <v>0</v>
      </c>
      <c r="P169" s="43">
        <f t="shared" si="27"/>
        <v>0</v>
      </c>
      <c r="Q169" s="43">
        <f t="shared" si="36"/>
        <v>0</v>
      </c>
      <c r="R169" s="43">
        <f t="shared" si="36"/>
        <v>0</v>
      </c>
      <c r="S169" s="43">
        <f t="shared" si="36"/>
        <v>0</v>
      </c>
      <c r="T169" s="43">
        <f t="shared" si="36"/>
        <v>0</v>
      </c>
      <c r="U169" s="43">
        <f t="shared" si="36"/>
        <v>0</v>
      </c>
      <c r="V169" s="43">
        <f t="shared" si="36"/>
        <v>0</v>
      </c>
      <c r="W169" s="45">
        <f t="shared" si="37"/>
        <v>0</v>
      </c>
      <c r="X169" s="45">
        <f>IF(C169=A_Stammdaten!$B$12,D_SAV!$M169-D_SAV!$Y169,HLOOKUP(A_Stammdaten!$B$12-1,$Z$5:$AF$304,ROW(C169)-4,FALSE)-$Y169)</f>
        <v>0</v>
      </c>
      <c r="Y169" s="45">
        <f>HLOOKUP(A_Stammdaten!$B$12,$Z$5:$AF$304,ROW(C169)-4,FALSE)</f>
        <v>0</v>
      </c>
      <c r="Z169" s="45">
        <f t="shared" si="28"/>
        <v>0</v>
      </c>
      <c r="AA169" s="45">
        <f t="shared" si="29"/>
        <v>0</v>
      </c>
      <c r="AB169" s="45">
        <f t="shared" si="30"/>
        <v>0</v>
      </c>
      <c r="AC169" s="45">
        <f t="shared" si="31"/>
        <v>0</v>
      </c>
      <c r="AD169" s="45">
        <f t="shared" si="32"/>
        <v>0</v>
      </c>
      <c r="AE169" s="45">
        <f t="shared" si="33"/>
        <v>0</v>
      </c>
      <c r="AF169" s="45">
        <f t="shared" si="34"/>
        <v>0</v>
      </c>
    </row>
    <row r="170" spans="1:32" x14ac:dyDescent="0.25">
      <c r="A170" s="17"/>
      <c r="B170" s="17"/>
      <c r="C170" s="34"/>
      <c r="D170" s="17"/>
      <c r="E170" s="17"/>
      <c r="F170" s="17"/>
      <c r="G170" s="17"/>
      <c r="H170" s="17"/>
      <c r="I170" s="53">
        <f>IF(C170&gt;A_Stammdaten!$B$12,0,SUM(D170,E170)-G170)</f>
        <v>0</v>
      </c>
      <c r="J170" s="17"/>
      <c r="K170" s="17"/>
      <c r="L170" s="17"/>
      <c r="M170" s="53">
        <f t="shared" si="35"/>
        <v>0</v>
      </c>
      <c r="N170" s="54">
        <f>IF(ISBLANK($B170),0,VLOOKUP($B170,Listen!$A$2:$C$45,2,FALSE))</f>
        <v>0</v>
      </c>
      <c r="O170" s="54">
        <f>IF(ISBLANK($B170),0,VLOOKUP($B170,Listen!$A$2:$C$45,3,FALSE))</f>
        <v>0</v>
      </c>
      <c r="P170" s="43">
        <f t="shared" si="27"/>
        <v>0</v>
      </c>
      <c r="Q170" s="43">
        <f t="shared" si="36"/>
        <v>0</v>
      </c>
      <c r="R170" s="43">
        <f t="shared" si="36"/>
        <v>0</v>
      </c>
      <c r="S170" s="43">
        <f t="shared" si="36"/>
        <v>0</v>
      </c>
      <c r="T170" s="43">
        <f t="shared" si="36"/>
        <v>0</v>
      </c>
      <c r="U170" s="43">
        <f t="shared" si="36"/>
        <v>0</v>
      </c>
      <c r="V170" s="43">
        <f t="shared" si="36"/>
        <v>0</v>
      </c>
      <c r="W170" s="45">
        <f t="shared" si="37"/>
        <v>0</v>
      </c>
      <c r="X170" s="45">
        <f>IF(C170=A_Stammdaten!$B$12,D_SAV!$M170-D_SAV!$Y170,HLOOKUP(A_Stammdaten!$B$12-1,$Z$5:$AF$304,ROW(C170)-4,FALSE)-$Y170)</f>
        <v>0</v>
      </c>
      <c r="Y170" s="45">
        <f>HLOOKUP(A_Stammdaten!$B$12,$Z$5:$AF$304,ROW(C170)-4,FALSE)</f>
        <v>0</v>
      </c>
      <c r="Z170" s="45">
        <f t="shared" si="28"/>
        <v>0</v>
      </c>
      <c r="AA170" s="45">
        <f t="shared" si="29"/>
        <v>0</v>
      </c>
      <c r="AB170" s="45">
        <f t="shared" si="30"/>
        <v>0</v>
      </c>
      <c r="AC170" s="45">
        <f t="shared" si="31"/>
        <v>0</v>
      </c>
      <c r="AD170" s="45">
        <f t="shared" si="32"/>
        <v>0</v>
      </c>
      <c r="AE170" s="45">
        <f t="shared" si="33"/>
        <v>0</v>
      </c>
      <c r="AF170" s="45">
        <f t="shared" si="34"/>
        <v>0</v>
      </c>
    </row>
    <row r="171" spans="1:32" x14ac:dyDescent="0.25">
      <c r="A171" s="17"/>
      <c r="B171" s="17"/>
      <c r="C171" s="34"/>
      <c r="D171" s="17"/>
      <c r="E171" s="17"/>
      <c r="F171" s="17"/>
      <c r="G171" s="17"/>
      <c r="H171" s="17"/>
      <c r="I171" s="53">
        <f>IF(C171&gt;A_Stammdaten!$B$12,0,SUM(D171,E171)-G171)</f>
        <v>0</v>
      </c>
      <c r="J171" s="17"/>
      <c r="K171" s="17"/>
      <c r="L171" s="17"/>
      <c r="M171" s="53">
        <f t="shared" si="35"/>
        <v>0</v>
      </c>
      <c r="N171" s="54">
        <f>IF(ISBLANK($B171),0,VLOOKUP($B171,Listen!$A$2:$C$45,2,FALSE))</f>
        <v>0</v>
      </c>
      <c r="O171" s="54">
        <f>IF(ISBLANK($B171),0,VLOOKUP($B171,Listen!$A$2:$C$45,3,FALSE))</f>
        <v>0</v>
      </c>
      <c r="P171" s="43">
        <f t="shared" si="27"/>
        <v>0</v>
      </c>
      <c r="Q171" s="43">
        <f t="shared" si="36"/>
        <v>0</v>
      </c>
      <c r="R171" s="43">
        <f t="shared" si="36"/>
        <v>0</v>
      </c>
      <c r="S171" s="43">
        <f t="shared" si="36"/>
        <v>0</v>
      </c>
      <c r="T171" s="43">
        <f t="shared" si="36"/>
        <v>0</v>
      </c>
      <c r="U171" s="43">
        <f t="shared" si="36"/>
        <v>0</v>
      </c>
      <c r="V171" s="43">
        <f t="shared" si="36"/>
        <v>0</v>
      </c>
      <c r="W171" s="45">
        <f t="shared" si="37"/>
        <v>0</v>
      </c>
      <c r="X171" s="45">
        <f>IF(C171=A_Stammdaten!$B$12,D_SAV!$M171-D_SAV!$Y171,HLOOKUP(A_Stammdaten!$B$12-1,$Z$5:$AF$304,ROW(C171)-4,FALSE)-$Y171)</f>
        <v>0</v>
      </c>
      <c r="Y171" s="45">
        <f>HLOOKUP(A_Stammdaten!$B$12,$Z$5:$AF$304,ROW(C171)-4,FALSE)</f>
        <v>0</v>
      </c>
      <c r="Z171" s="45">
        <f t="shared" si="28"/>
        <v>0</v>
      </c>
      <c r="AA171" s="45">
        <f t="shared" si="29"/>
        <v>0</v>
      </c>
      <c r="AB171" s="45">
        <f t="shared" si="30"/>
        <v>0</v>
      </c>
      <c r="AC171" s="45">
        <f t="shared" si="31"/>
        <v>0</v>
      </c>
      <c r="AD171" s="45">
        <f t="shared" si="32"/>
        <v>0</v>
      </c>
      <c r="AE171" s="45">
        <f t="shared" si="33"/>
        <v>0</v>
      </c>
      <c r="AF171" s="45">
        <f t="shared" si="34"/>
        <v>0</v>
      </c>
    </row>
    <row r="172" spans="1:32" x14ac:dyDescent="0.25">
      <c r="A172" s="17"/>
      <c r="B172" s="17"/>
      <c r="C172" s="34"/>
      <c r="D172" s="17"/>
      <c r="E172" s="17"/>
      <c r="F172" s="17"/>
      <c r="G172" s="17"/>
      <c r="H172" s="17"/>
      <c r="I172" s="53">
        <f>IF(C172&gt;A_Stammdaten!$B$12,0,SUM(D172,E172)-G172)</f>
        <v>0</v>
      </c>
      <c r="J172" s="17"/>
      <c r="K172" s="17"/>
      <c r="L172" s="17"/>
      <c r="M172" s="53">
        <f t="shared" si="35"/>
        <v>0</v>
      </c>
      <c r="N172" s="54">
        <f>IF(ISBLANK($B172),0,VLOOKUP($B172,Listen!$A$2:$C$45,2,FALSE))</f>
        <v>0</v>
      </c>
      <c r="O172" s="54">
        <f>IF(ISBLANK($B172),0,VLOOKUP($B172,Listen!$A$2:$C$45,3,FALSE))</f>
        <v>0</v>
      </c>
      <c r="P172" s="43">
        <f t="shared" si="27"/>
        <v>0</v>
      </c>
      <c r="Q172" s="43">
        <f t="shared" si="36"/>
        <v>0</v>
      </c>
      <c r="R172" s="43">
        <f t="shared" si="36"/>
        <v>0</v>
      </c>
      <c r="S172" s="43">
        <f t="shared" si="36"/>
        <v>0</v>
      </c>
      <c r="T172" s="43">
        <f t="shared" si="36"/>
        <v>0</v>
      </c>
      <c r="U172" s="43">
        <f t="shared" si="36"/>
        <v>0</v>
      </c>
      <c r="V172" s="43">
        <f t="shared" si="36"/>
        <v>0</v>
      </c>
      <c r="W172" s="45">
        <f t="shared" si="37"/>
        <v>0</v>
      </c>
      <c r="X172" s="45">
        <f>IF(C172=A_Stammdaten!$B$12,D_SAV!$M172-D_SAV!$Y172,HLOOKUP(A_Stammdaten!$B$12-1,$Z$5:$AF$304,ROW(C172)-4,FALSE)-$Y172)</f>
        <v>0</v>
      </c>
      <c r="Y172" s="45">
        <f>HLOOKUP(A_Stammdaten!$B$12,$Z$5:$AF$304,ROW(C172)-4,FALSE)</f>
        <v>0</v>
      </c>
      <c r="Z172" s="45">
        <f t="shared" si="28"/>
        <v>0</v>
      </c>
      <c r="AA172" s="45">
        <f t="shared" si="29"/>
        <v>0</v>
      </c>
      <c r="AB172" s="45">
        <f t="shared" si="30"/>
        <v>0</v>
      </c>
      <c r="AC172" s="45">
        <f t="shared" si="31"/>
        <v>0</v>
      </c>
      <c r="AD172" s="45">
        <f t="shared" si="32"/>
        <v>0</v>
      </c>
      <c r="AE172" s="45">
        <f t="shared" si="33"/>
        <v>0</v>
      </c>
      <c r="AF172" s="45">
        <f t="shared" si="34"/>
        <v>0</v>
      </c>
    </row>
    <row r="173" spans="1:32" x14ac:dyDescent="0.25">
      <c r="A173" s="17"/>
      <c r="B173" s="17"/>
      <c r="C173" s="34"/>
      <c r="D173" s="17"/>
      <c r="E173" s="17"/>
      <c r="F173" s="17"/>
      <c r="G173" s="17"/>
      <c r="H173" s="17"/>
      <c r="I173" s="53">
        <f>IF(C173&gt;A_Stammdaten!$B$12,0,SUM(D173,E173)-G173)</f>
        <v>0</v>
      </c>
      <c r="J173" s="17"/>
      <c r="K173" s="17"/>
      <c r="L173" s="17"/>
      <c r="M173" s="53">
        <f t="shared" si="35"/>
        <v>0</v>
      </c>
      <c r="N173" s="54">
        <f>IF(ISBLANK($B173),0,VLOOKUP($B173,Listen!$A$2:$C$45,2,FALSE))</f>
        <v>0</v>
      </c>
      <c r="O173" s="54">
        <f>IF(ISBLANK($B173),0,VLOOKUP($B173,Listen!$A$2:$C$45,3,FALSE))</f>
        <v>0</v>
      </c>
      <c r="P173" s="43">
        <f t="shared" si="27"/>
        <v>0</v>
      </c>
      <c r="Q173" s="43">
        <f t="shared" si="36"/>
        <v>0</v>
      </c>
      <c r="R173" s="43">
        <f t="shared" si="36"/>
        <v>0</v>
      </c>
      <c r="S173" s="43">
        <f t="shared" si="36"/>
        <v>0</v>
      </c>
      <c r="T173" s="43">
        <f t="shared" si="36"/>
        <v>0</v>
      </c>
      <c r="U173" s="43">
        <f t="shared" si="36"/>
        <v>0</v>
      </c>
      <c r="V173" s="43">
        <f t="shared" si="36"/>
        <v>0</v>
      </c>
      <c r="W173" s="45">
        <f t="shared" si="37"/>
        <v>0</v>
      </c>
      <c r="X173" s="45">
        <f>IF(C173=A_Stammdaten!$B$12,D_SAV!$M173-D_SAV!$Y173,HLOOKUP(A_Stammdaten!$B$12-1,$Z$5:$AF$304,ROW(C173)-4,FALSE)-$Y173)</f>
        <v>0</v>
      </c>
      <c r="Y173" s="45">
        <f>HLOOKUP(A_Stammdaten!$B$12,$Z$5:$AF$304,ROW(C173)-4,FALSE)</f>
        <v>0</v>
      </c>
      <c r="Z173" s="45">
        <f t="shared" si="28"/>
        <v>0</v>
      </c>
      <c r="AA173" s="45">
        <f t="shared" si="29"/>
        <v>0</v>
      </c>
      <c r="AB173" s="45">
        <f t="shared" si="30"/>
        <v>0</v>
      </c>
      <c r="AC173" s="45">
        <f t="shared" si="31"/>
        <v>0</v>
      </c>
      <c r="AD173" s="45">
        <f t="shared" si="32"/>
        <v>0</v>
      </c>
      <c r="AE173" s="45">
        <f t="shared" si="33"/>
        <v>0</v>
      </c>
      <c r="AF173" s="45">
        <f t="shared" si="34"/>
        <v>0</v>
      </c>
    </row>
    <row r="174" spans="1:32" x14ac:dyDescent="0.25">
      <c r="A174" s="17"/>
      <c r="B174" s="17"/>
      <c r="C174" s="34"/>
      <c r="D174" s="17"/>
      <c r="E174" s="17"/>
      <c r="F174" s="17"/>
      <c r="G174" s="17"/>
      <c r="H174" s="17"/>
      <c r="I174" s="53">
        <f>IF(C174&gt;A_Stammdaten!$B$12,0,SUM(D174,E174)-G174)</f>
        <v>0</v>
      </c>
      <c r="J174" s="17"/>
      <c r="K174" s="17"/>
      <c r="L174" s="17"/>
      <c r="M174" s="53">
        <f t="shared" si="35"/>
        <v>0</v>
      </c>
      <c r="N174" s="54">
        <f>IF(ISBLANK($B174),0,VLOOKUP($B174,Listen!$A$2:$C$45,2,FALSE))</f>
        <v>0</v>
      </c>
      <c r="O174" s="54">
        <f>IF(ISBLANK($B174),0,VLOOKUP($B174,Listen!$A$2:$C$45,3,FALSE))</f>
        <v>0</v>
      </c>
      <c r="P174" s="43">
        <f t="shared" si="27"/>
        <v>0</v>
      </c>
      <c r="Q174" s="43">
        <f t="shared" si="36"/>
        <v>0</v>
      </c>
      <c r="R174" s="43">
        <f t="shared" si="36"/>
        <v>0</v>
      </c>
      <c r="S174" s="43">
        <f t="shared" si="36"/>
        <v>0</v>
      </c>
      <c r="T174" s="43">
        <f t="shared" si="36"/>
        <v>0</v>
      </c>
      <c r="U174" s="43">
        <f t="shared" si="36"/>
        <v>0</v>
      </c>
      <c r="V174" s="43">
        <f t="shared" si="36"/>
        <v>0</v>
      </c>
      <c r="W174" s="45">
        <f t="shared" si="37"/>
        <v>0</v>
      </c>
      <c r="X174" s="45">
        <f>IF(C174=A_Stammdaten!$B$12,D_SAV!$M174-D_SAV!$Y174,HLOOKUP(A_Stammdaten!$B$12-1,$Z$5:$AF$304,ROW(C174)-4,FALSE)-$Y174)</f>
        <v>0</v>
      </c>
      <c r="Y174" s="45">
        <f>HLOOKUP(A_Stammdaten!$B$12,$Z$5:$AF$304,ROW(C174)-4,FALSE)</f>
        <v>0</v>
      </c>
      <c r="Z174" s="45">
        <f t="shared" si="28"/>
        <v>0</v>
      </c>
      <c r="AA174" s="45">
        <f t="shared" si="29"/>
        <v>0</v>
      </c>
      <c r="AB174" s="45">
        <f t="shared" si="30"/>
        <v>0</v>
      </c>
      <c r="AC174" s="45">
        <f t="shared" si="31"/>
        <v>0</v>
      </c>
      <c r="AD174" s="45">
        <f t="shared" si="32"/>
        <v>0</v>
      </c>
      <c r="AE174" s="45">
        <f t="shared" si="33"/>
        <v>0</v>
      </c>
      <c r="AF174" s="45">
        <f t="shared" si="34"/>
        <v>0</v>
      </c>
    </row>
    <row r="175" spans="1:32" x14ac:dyDescent="0.25">
      <c r="A175" s="17"/>
      <c r="B175" s="17"/>
      <c r="C175" s="34"/>
      <c r="D175" s="17"/>
      <c r="E175" s="17"/>
      <c r="F175" s="17"/>
      <c r="G175" s="17"/>
      <c r="H175" s="17"/>
      <c r="I175" s="53">
        <f>IF(C175&gt;A_Stammdaten!$B$12,0,SUM(D175,E175)-G175)</f>
        <v>0</v>
      </c>
      <c r="J175" s="17"/>
      <c r="K175" s="17"/>
      <c r="L175" s="17"/>
      <c r="M175" s="53">
        <f t="shared" si="35"/>
        <v>0</v>
      </c>
      <c r="N175" s="54">
        <f>IF(ISBLANK($B175),0,VLOOKUP($B175,Listen!$A$2:$C$45,2,FALSE))</f>
        <v>0</v>
      </c>
      <c r="O175" s="54">
        <f>IF(ISBLANK($B175),0,VLOOKUP($B175,Listen!$A$2:$C$45,3,FALSE))</f>
        <v>0</v>
      </c>
      <c r="P175" s="43">
        <f t="shared" si="27"/>
        <v>0</v>
      </c>
      <c r="Q175" s="43">
        <f t="shared" si="36"/>
        <v>0</v>
      </c>
      <c r="R175" s="43">
        <f t="shared" si="36"/>
        <v>0</v>
      </c>
      <c r="S175" s="43">
        <f t="shared" si="36"/>
        <v>0</v>
      </c>
      <c r="T175" s="43">
        <f t="shared" si="36"/>
        <v>0</v>
      </c>
      <c r="U175" s="43">
        <f t="shared" si="36"/>
        <v>0</v>
      </c>
      <c r="V175" s="43">
        <f t="shared" si="36"/>
        <v>0</v>
      </c>
      <c r="W175" s="45">
        <f t="shared" si="37"/>
        <v>0</v>
      </c>
      <c r="X175" s="45">
        <f>IF(C175=A_Stammdaten!$B$12,D_SAV!$M175-D_SAV!$Y175,HLOOKUP(A_Stammdaten!$B$12-1,$Z$5:$AF$304,ROW(C175)-4,FALSE)-$Y175)</f>
        <v>0</v>
      </c>
      <c r="Y175" s="45">
        <f>HLOOKUP(A_Stammdaten!$B$12,$Z$5:$AF$304,ROW(C175)-4,FALSE)</f>
        <v>0</v>
      </c>
      <c r="Z175" s="45">
        <f t="shared" si="28"/>
        <v>0</v>
      </c>
      <c r="AA175" s="45">
        <f t="shared" si="29"/>
        <v>0</v>
      </c>
      <c r="AB175" s="45">
        <f t="shared" si="30"/>
        <v>0</v>
      </c>
      <c r="AC175" s="45">
        <f t="shared" si="31"/>
        <v>0</v>
      </c>
      <c r="AD175" s="45">
        <f t="shared" si="32"/>
        <v>0</v>
      </c>
      <c r="AE175" s="45">
        <f t="shared" si="33"/>
        <v>0</v>
      </c>
      <c r="AF175" s="45">
        <f t="shared" si="34"/>
        <v>0</v>
      </c>
    </row>
    <row r="176" spans="1:32" x14ac:dyDescent="0.25">
      <c r="A176" s="17"/>
      <c r="B176" s="17"/>
      <c r="C176" s="34"/>
      <c r="D176" s="17"/>
      <c r="E176" s="17"/>
      <c r="F176" s="17"/>
      <c r="G176" s="17"/>
      <c r="H176" s="17"/>
      <c r="I176" s="53">
        <f>IF(C176&gt;A_Stammdaten!$B$12,0,SUM(D176,E176)-G176)</f>
        <v>0</v>
      </c>
      <c r="J176" s="17"/>
      <c r="K176" s="17"/>
      <c r="L176" s="17"/>
      <c r="M176" s="53">
        <f t="shared" si="35"/>
        <v>0</v>
      </c>
      <c r="N176" s="54">
        <f>IF(ISBLANK($B176),0,VLOOKUP($B176,Listen!$A$2:$C$45,2,FALSE))</f>
        <v>0</v>
      </c>
      <c r="O176" s="54">
        <f>IF(ISBLANK($B176),0,VLOOKUP($B176,Listen!$A$2:$C$45,3,FALSE))</f>
        <v>0</v>
      </c>
      <c r="P176" s="43">
        <f t="shared" si="27"/>
        <v>0</v>
      </c>
      <c r="Q176" s="43">
        <f t="shared" si="36"/>
        <v>0</v>
      </c>
      <c r="R176" s="43">
        <f t="shared" si="36"/>
        <v>0</v>
      </c>
      <c r="S176" s="43">
        <f t="shared" si="36"/>
        <v>0</v>
      </c>
      <c r="T176" s="43">
        <f t="shared" si="36"/>
        <v>0</v>
      </c>
      <c r="U176" s="43">
        <f t="shared" si="36"/>
        <v>0</v>
      </c>
      <c r="V176" s="43">
        <f t="shared" si="36"/>
        <v>0</v>
      </c>
      <c r="W176" s="45">
        <f t="shared" si="37"/>
        <v>0</v>
      </c>
      <c r="X176" s="45">
        <f>IF(C176=A_Stammdaten!$B$12,D_SAV!$M176-D_SAV!$Y176,HLOOKUP(A_Stammdaten!$B$12-1,$Z$5:$AF$304,ROW(C176)-4,FALSE)-$Y176)</f>
        <v>0</v>
      </c>
      <c r="Y176" s="45">
        <f>HLOOKUP(A_Stammdaten!$B$12,$Z$5:$AF$304,ROW(C176)-4,FALSE)</f>
        <v>0</v>
      </c>
      <c r="Z176" s="45">
        <f t="shared" si="28"/>
        <v>0</v>
      </c>
      <c r="AA176" s="45">
        <f t="shared" si="29"/>
        <v>0</v>
      </c>
      <c r="AB176" s="45">
        <f t="shared" si="30"/>
        <v>0</v>
      </c>
      <c r="AC176" s="45">
        <f t="shared" si="31"/>
        <v>0</v>
      </c>
      <c r="AD176" s="45">
        <f t="shared" si="32"/>
        <v>0</v>
      </c>
      <c r="AE176" s="45">
        <f t="shared" si="33"/>
        <v>0</v>
      </c>
      <c r="AF176" s="45">
        <f t="shared" si="34"/>
        <v>0</v>
      </c>
    </row>
    <row r="177" spans="1:32" x14ac:dyDescent="0.25">
      <c r="A177" s="17"/>
      <c r="B177" s="17"/>
      <c r="C177" s="34"/>
      <c r="D177" s="17"/>
      <c r="E177" s="17"/>
      <c r="F177" s="17"/>
      <c r="G177" s="17"/>
      <c r="H177" s="17"/>
      <c r="I177" s="53">
        <f>IF(C177&gt;A_Stammdaten!$B$12,0,SUM(D177,E177)-G177)</f>
        <v>0</v>
      </c>
      <c r="J177" s="17"/>
      <c r="K177" s="17"/>
      <c r="L177" s="17"/>
      <c r="M177" s="53">
        <f t="shared" si="35"/>
        <v>0</v>
      </c>
      <c r="N177" s="54">
        <f>IF(ISBLANK($B177),0,VLOOKUP($B177,Listen!$A$2:$C$45,2,FALSE))</f>
        <v>0</v>
      </c>
      <c r="O177" s="54">
        <f>IF(ISBLANK($B177),0,VLOOKUP($B177,Listen!$A$2:$C$45,3,FALSE))</f>
        <v>0</v>
      </c>
      <c r="P177" s="43">
        <f t="shared" si="27"/>
        <v>0</v>
      </c>
      <c r="Q177" s="43">
        <f t="shared" si="36"/>
        <v>0</v>
      </c>
      <c r="R177" s="43">
        <f t="shared" si="36"/>
        <v>0</v>
      </c>
      <c r="S177" s="43">
        <f t="shared" si="36"/>
        <v>0</v>
      </c>
      <c r="T177" s="43">
        <f t="shared" si="36"/>
        <v>0</v>
      </c>
      <c r="U177" s="43">
        <f t="shared" si="36"/>
        <v>0</v>
      </c>
      <c r="V177" s="43">
        <f t="shared" si="36"/>
        <v>0</v>
      </c>
      <c r="W177" s="45">
        <f t="shared" si="37"/>
        <v>0</v>
      </c>
      <c r="X177" s="45">
        <f>IF(C177=A_Stammdaten!$B$12,D_SAV!$M177-D_SAV!$Y177,HLOOKUP(A_Stammdaten!$B$12-1,$Z$5:$AF$304,ROW(C177)-4,FALSE)-$Y177)</f>
        <v>0</v>
      </c>
      <c r="Y177" s="45">
        <f>HLOOKUP(A_Stammdaten!$B$12,$Z$5:$AF$304,ROW(C177)-4,FALSE)</f>
        <v>0</v>
      </c>
      <c r="Z177" s="45">
        <f t="shared" si="28"/>
        <v>0</v>
      </c>
      <c r="AA177" s="45">
        <f t="shared" si="29"/>
        <v>0</v>
      </c>
      <c r="AB177" s="45">
        <f t="shared" si="30"/>
        <v>0</v>
      </c>
      <c r="AC177" s="45">
        <f t="shared" si="31"/>
        <v>0</v>
      </c>
      <c r="AD177" s="45">
        <f t="shared" si="32"/>
        <v>0</v>
      </c>
      <c r="AE177" s="45">
        <f t="shared" si="33"/>
        <v>0</v>
      </c>
      <c r="AF177" s="45">
        <f t="shared" si="34"/>
        <v>0</v>
      </c>
    </row>
    <row r="178" spans="1:32" x14ac:dyDescent="0.25">
      <c r="A178" s="17"/>
      <c r="B178" s="17"/>
      <c r="C178" s="34"/>
      <c r="D178" s="17"/>
      <c r="E178" s="17"/>
      <c r="F178" s="17"/>
      <c r="G178" s="17"/>
      <c r="H178" s="17"/>
      <c r="I178" s="53">
        <f>IF(C178&gt;A_Stammdaten!$B$12,0,SUM(D178,E178)-G178)</f>
        <v>0</v>
      </c>
      <c r="J178" s="17"/>
      <c r="K178" s="17"/>
      <c r="L178" s="17"/>
      <c r="M178" s="53">
        <f t="shared" si="35"/>
        <v>0</v>
      </c>
      <c r="N178" s="54">
        <f>IF(ISBLANK($B178),0,VLOOKUP($B178,Listen!$A$2:$C$45,2,FALSE))</f>
        <v>0</v>
      </c>
      <c r="O178" s="54">
        <f>IF(ISBLANK($B178),0,VLOOKUP($B178,Listen!$A$2:$C$45,3,FALSE))</f>
        <v>0</v>
      </c>
      <c r="P178" s="43">
        <f t="shared" si="27"/>
        <v>0</v>
      </c>
      <c r="Q178" s="43">
        <f t="shared" si="36"/>
        <v>0</v>
      </c>
      <c r="R178" s="43">
        <f t="shared" si="36"/>
        <v>0</v>
      </c>
      <c r="S178" s="43">
        <f t="shared" si="36"/>
        <v>0</v>
      </c>
      <c r="T178" s="43">
        <f t="shared" si="36"/>
        <v>0</v>
      </c>
      <c r="U178" s="43">
        <f t="shared" si="36"/>
        <v>0</v>
      </c>
      <c r="V178" s="43">
        <f t="shared" si="36"/>
        <v>0</v>
      </c>
      <c r="W178" s="45">
        <f t="shared" si="37"/>
        <v>0</v>
      </c>
      <c r="X178" s="45">
        <f>IF(C178=A_Stammdaten!$B$12,D_SAV!$M178-D_SAV!$Y178,HLOOKUP(A_Stammdaten!$B$12-1,$Z$5:$AF$304,ROW(C178)-4,FALSE)-$Y178)</f>
        <v>0</v>
      </c>
      <c r="Y178" s="45">
        <f>HLOOKUP(A_Stammdaten!$B$12,$Z$5:$AF$304,ROW(C178)-4,FALSE)</f>
        <v>0</v>
      </c>
      <c r="Z178" s="45">
        <f t="shared" si="28"/>
        <v>0</v>
      </c>
      <c r="AA178" s="45">
        <f t="shared" si="29"/>
        <v>0</v>
      </c>
      <c r="AB178" s="45">
        <f t="shared" si="30"/>
        <v>0</v>
      </c>
      <c r="AC178" s="45">
        <f t="shared" si="31"/>
        <v>0</v>
      </c>
      <c r="AD178" s="45">
        <f t="shared" si="32"/>
        <v>0</v>
      </c>
      <c r="AE178" s="45">
        <f t="shared" si="33"/>
        <v>0</v>
      </c>
      <c r="AF178" s="45">
        <f t="shared" si="34"/>
        <v>0</v>
      </c>
    </row>
    <row r="179" spans="1:32" x14ac:dyDescent="0.25">
      <c r="A179" s="17"/>
      <c r="B179" s="17"/>
      <c r="C179" s="34"/>
      <c r="D179" s="17"/>
      <c r="E179" s="17"/>
      <c r="F179" s="17"/>
      <c r="G179" s="17"/>
      <c r="H179" s="17"/>
      <c r="I179" s="53">
        <f>IF(C179&gt;A_Stammdaten!$B$12,0,SUM(D179,E179)-G179)</f>
        <v>0</v>
      </c>
      <c r="J179" s="17"/>
      <c r="K179" s="17"/>
      <c r="L179" s="17"/>
      <c r="M179" s="53">
        <f t="shared" si="35"/>
        <v>0</v>
      </c>
      <c r="N179" s="54">
        <f>IF(ISBLANK($B179),0,VLOOKUP($B179,Listen!$A$2:$C$45,2,FALSE))</f>
        <v>0</v>
      </c>
      <c r="O179" s="54">
        <f>IF(ISBLANK($B179),0,VLOOKUP($B179,Listen!$A$2:$C$45,3,FALSE))</f>
        <v>0</v>
      </c>
      <c r="P179" s="43">
        <f t="shared" si="27"/>
        <v>0</v>
      </c>
      <c r="Q179" s="43">
        <f t="shared" si="36"/>
        <v>0</v>
      </c>
      <c r="R179" s="43">
        <f t="shared" si="36"/>
        <v>0</v>
      </c>
      <c r="S179" s="43">
        <f t="shared" si="36"/>
        <v>0</v>
      </c>
      <c r="T179" s="43">
        <f t="shared" si="36"/>
        <v>0</v>
      </c>
      <c r="U179" s="43">
        <f t="shared" si="36"/>
        <v>0</v>
      </c>
      <c r="V179" s="43">
        <f t="shared" si="36"/>
        <v>0</v>
      </c>
      <c r="W179" s="45">
        <f t="shared" si="37"/>
        <v>0</v>
      </c>
      <c r="X179" s="45">
        <f>IF(C179=A_Stammdaten!$B$12,D_SAV!$M179-D_SAV!$Y179,HLOOKUP(A_Stammdaten!$B$12-1,$Z$5:$AF$304,ROW(C179)-4,FALSE)-$Y179)</f>
        <v>0</v>
      </c>
      <c r="Y179" s="45">
        <f>HLOOKUP(A_Stammdaten!$B$12,$Z$5:$AF$304,ROW(C179)-4,FALSE)</f>
        <v>0</v>
      </c>
      <c r="Z179" s="45">
        <f t="shared" si="28"/>
        <v>0</v>
      </c>
      <c r="AA179" s="45">
        <f t="shared" si="29"/>
        <v>0</v>
      </c>
      <c r="AB179" s="45">
        <f t="shared" si="30"/>
        <v>0</v>
      </c>
      <c r="AC179" s="45">
        <f t="shared" si="31"/>
        <v>0</v>
      </c>
      <c r="AD179" s="45">
        <f t="shared" si="32"/>
        <v>0</v>
      </c>
      <c r="AE179" s="45">
        <f t="shared" si="33"/>
        <v>0</v>
      </c>
      <c r="AF179" s="45">
        <f t="shared" si="34"/>
        <v>0</v>
      </c>
    </row>
    <row r="180" spans="1:32" x14ac:dyDescent="0.25">
      <c r="A180" s="17"/>
      <c r="B180" s="17"/>
      <c r="C180" s="34"/>
      <c r="D180" s="17"/>
      <c r="E180" s="17"/>
      <c r="F180" s="17"/>
      <c r="G180" s="17"/>
      <c r="H180" s="17"/>
      <c r="I180" s="53">
        <f>IF(C180&gt;A_Stammdaten!$B$12,0,SUM(D180,E180)-G180)</f>
        <v>0</v>
      </c>
      <c r="J180" s="17"/>
      <c r="K180" s="17"/>
      <c r="L180" s="17"/>
      <c r="M180" s="53">
        <f t="shared" si="35"/>
        <v>0</v>
      </c>
      <c r="N180" s="54">
        <f>IF(ISBLANK($B180),0,VLOOKUP($B180,Listen!$A$2:$C$45,2,FALSE))</f>
        <v>0</v>
      </c>
      <c r="O180" s="54">
        <f>IF(ISBLANK($B180),0,VLOOKUP($B180,Listen!$A$2:$C$45,3,FALSE))</f>
        <v>0</v>
      </c>
      <c r="P180" s="43">
        <f t="shared" si="27"/>
        <v>0</v>
      </c>
      <c r="Q180" s="43">
        <f t="shared" si="36"/>
        <v>0</v>
      </c>
      <c r="R180" s="43">
        <f t="shared" si="36"/>
        <v>0</v>
      </c>
      <c r="S180" s="43">
        <f t="shared" si="36"/>
        <v>0</v>
      </c>
      <c r="T180" s="43">
        <f t="shared" si="36"/>
        <v>0</v>
      </c>
      <c r="U180" s="43">
        <f t="shared" si="36"/>
        <v>0</v>
      </c>
      <c r="V180" s="43">
        <f t="shared" si="36"/>
        <v>0</v>
      </c>
      <c r="W180" s="45">
        <f t="shared" si="37"/>
        <v>0</v>
      </c>
      <c r="X180" s="45">
        <f>IF(C180=A_Stammdaten!$B$12,D_SAV!$M180-D_SAV!$Y180,HLOOKUP(A_Stammdaten!$B$12-1,$Z$5:$AF$304,ROW(C180)-4,FALSE)-$Y180)</f>
        <v>0</v>
      </c>
      <c r="Y180" s="45">
        <f>HLOOKUP(A_Stammdaten!$B$12,$Z$5:$AF$304,ROW(C180)-4,FALSE)</f>
        <v>0</v>
      </c>
      <c r="Z180" s="45">
        <f t="shared" si="28"/>
        <v>0</v>
      </c>
      <c r="AA180" s="45">
        <f t="shared" si="29"/>
        <v>0</v>
      </c>
      <c r="AB180" s="45">
        <f t="shared" si="30"/>
        <v>0</v>
      </c>
      <c r="AC180" s="45">
        <f t="shared" si="31"/>
        <v>0</v>
      </c>
      <c r="AD180" s="45">
        <f t="shared" si="32"/>
        <v>0</v>
      </c>
      <c r="AE180" s="45">
        <f t="shared" si="33"/>
        <v>0</v>
      </c>
      <c r="AF180" s="45">
        <f t="shared" si="34"/>
        <v>0</v>
      </c>
    </row>
    <row r="181" spans="1:32" x14ac:dyDescent="0.25">
      <c r="A181" s="17"/>
      <c r="B181" s="17"/>
      <c r="C181" s="34"/>
      <c r="D181" s="17"/>
      <c r="E181" s="17"/>
      <c r="F181" s="17"/>
      <c r="G181" s="17"/>
      <c r="H181" s="17"/>
      <c r="I181" s="53">
        <f>IF(C181&gt;A_Stammdaten!$B$12,0,SUM(D181,E181)-G181)</f>
        <v>0</v>
      </c>
      <c r="J181" s="17"/>
      <c r="K181" s="17"/>
      <c r="L181" s="17"/>
      <c r="M181" s="53">
        <f t="shared" si="35"/>
        <v>0</v>
      </c>
      <c r="N181" s="54">
        <f>IF(ISBLANK($B181),0,VLOOKUP($B181,Listen!$A$2:$C$45,2,FALSE))</f>
        <v>0</v>
      </c>
      <c r="O181" s="54">
        <f>IF(ISBLANK($B181),0,VLOOKUP($B181,Listen!$A$2:$C$45,3,FALSE))</f>
        <v>0</v>
      </c>
      <c r="P181" s="43">
        <f t="shared" si="27"/>
        <v>0</v>
      </c>
      <c r="Q181" s="43">
        <f t="shared" si="36"/>
        <v>0</v>
      </c>
      <c r="R181" s="43">
        <f t="shared" si="36"/>
        <v>0</v>
      </c>
      <c r="S181" s="43">
        <f t="shared" si="36"/>
        <v>0</v>
      </c>
      <c r="T181" s="43">
        <f t="shared" si="36"/>
        <v>0</v>
      </c>
      <c r="U181" s="43">
        <f t="shared" si="36"/>
        <v>0</v>
      </c>
      <c r="V181" s="43">
        <f t="shared" si="36"/>
        <v>0</v>
      </c>
      <c r="W181" s="45">
        <f t="shared" si="37"/>
        <v>0</v>
      </c>
      <c r="X181" s="45">
        <f>IF(C181=A_Stammdaten!$B$12,D_SAV!$M181-D_SAV!$Y181,HLOOKUP(A_Stammdaten!$B$12-1,$Z$5:$AF$304,ROW(C181)-4,FALSE)-$Y181)</f>
        <v>0</v>
      </c>
      <c r="Y181" s="45">
        <f>HLOOKUP(A_Stammdaten!$B$12,$Z$5:$AF$304,ROW(C181)-4,FALSE)</f>
        <v>0</v>
      </c>
      <c r="Z181" s="45">
        <f t="shared" si="28"/>
        <v>0</v>
      </c>
      <c r="AA181" s="45">
        <f t="shared" si="29"/>
        <v>0</v>
      </c>
      <c r="AB181" s="45">
        <f t="shared" si="30"/>
        <v>0</v>
      </c>
      <c r="AC181" s="45">
        <f t="shared" si="31"/>
        <v>0</v>
      </c>
      <c r="AD181" s="45">
        <f t="shared" si="32"/>
        <v>0</v>
      </c>
      <c r="AE181" s="45">
        <f t="shared" si="33"/>
        <v>0</v>
      </c>
      <c r="AF181" s="45">
        <f t="shared" si="34"/>
        <v>0</v>
      </c>
    </row>
    <row r="182" spans="1:32" x14ac:dyDescent="0.25">
      <c r="A182" s="17"/>
      <c r="B182" s="17"/>
      <c r="C182" s="34"/>
      <c r="D182" s="17"/>
      <c r="E182" s="17"/>
      <c r="F182" s="17"/>
      <c r="G182" s="17"/>
      <c r="H182" s="17"/>
      <c r="I182" s="53">
        <f>IF(C182&gt;A_Stammdaten!$B$12,0,SUM(D182,E182)-G182)</f>
        <v>0</v>
      </c>
      <c r="J182" s="17"/>
      <c r="K182" s="17"/>
      <c r="L182" s="17"/>
      <c r="M182" s="53">
        <f t="shared" si="35"/>
        <v>0</v>
      </c>
      <c r="N182" s="54">
        <f>IF(ISBLANK($B182),0,VLOOKUP($B182,Listen!$A$2:$C$45,2,FALSE))</f>
        <v>0</v>
      </c>
      <c r="O182" s="54">
        <f>IF(ISBLANK($B182),0,VLOOKUP($B182,Listen!$A$2:$C$45,3,FALSE))</f>
        <v>0</v>
      </c>
      <c r="P182" s="43">
        <f t="shared" si="27"/>
        <v>0</v>
      </c>
      <c r="Q182" s="43">
        <f t="shared" si="36"/>
        <v>0</v>
      </c>
      <c r="R182" s="43">
        <f t="shared" si="36"/>
        <v>0</v>
      </c>
      <c r="S182" s="43">
        <f t="shared" si="36"/>
        <v>0</v>
      </c>
      <c r="T182" s="43">
        <f t="shared" si="36"/>
        <v>0</v>
      </c>
      <c r="U182" s="43">
        <f t="shared" si="36"/>
        <v>0</v>
      </c>
      <c r="V182" s="43">
        <f t="shared" si="36"/>
        <v>0</v>
      </c>
      <c r="W182" s="45">
        <f t="shared" si="37"/>
        <v>0</v>
      </c>
      <c r="X182" s="45">
        <f>IF(C182=A_Stammdaten!$B$12,D_SAV!$M182-D_SAV!$Y182,HLOOKUP(A_Stammdaten!$B$12-1,$Z$5:$AF$304,ROW(C182)-4,FALSE)-$Y182)</f>
        <v>0</v>
      </c>
      <c r="Y182" s="45">
        <f>HLOOKUP(A_Stammdaten!$B$12,$Z$5:$AF$304,ROW(C182)-4,FALSE)</f>
        <v>0</v>
      </c>
      <c r="Z182" s="45">
        <f t="shared" si="28"/>
        <v>0</v>
      </c>
      <c r="AA182" s="45">
        <f t="shared" si="29"/>
        <v>0</v>
      </c>
      <c r="AB182" s="45">
        <f t="shared" si="30"/>
        <v>0</v>
      </c>
      <c r="AC182" s="45">
        <f t="shared" si="31"/>
        <v>0</v>
      </c>
      <c r="AD182" s="45">
        <f t="shared" si="32"/>
        <v>0</v>
      </c>
      <c r="AE182" s="45">
        <f t="shared" si="33"/>
        <v>0</v>
      </c>
      <c r="AF182" s="45">
        <f t="shared" si="34"/>
        <v>0</v>
      </c>
    </row>
    <row r="183" spans="1:32" x14ac:dyDescent="0.25">
      <c r="A183" s="17"/>
      <c r="B183" s="17"/>
      <c r="C183" s="34"/>
      <c r="D183" s="17"/>
      <c r="E183" s="17"/>
      <c r="F183" s="17"/>
      <c r="G183" s="17"/>
      <c r="H183" s="17"/>
      <c r="I183" s="53">
        <f>IF(C183&gt;A_Stammdaten!$B$12,0,SUM(D183,E183)-G183)</f>
        <v>0</v>
      </c>
      <c r="J183" s="17"/>
      <c r="K183" s="17"/>
      <c r="L183" s="17"/>
      <c r="M183" s="53">
        <f t="shared" si="35"/>
        <v>0</v>
      </c>
      <c r="N183" s="54">
        <f>IF(ISBLANK($B183),0,VLOOKUP($B183,Listen!$A$2:$C$45,2,FALSE))</f>
        <v>0</v>
      </c>
      <c r="O183" s="54">
        <f>IF(ISBLANK($B183),0,VLOOKUP($B183,Listen!$A$2:$C$45,3,FALSE))</f>
        <v>0</v>
      </c>
      <c r="P183" s="43">
        <f t="shared" si="27"/>
        <v>0</v>
      </c>
      <c r="Q183" s="43">
        <f t="shared" si="36"/>
        <v>0</v>
      </c>
      <c r="R183" s="43">
        <f t="shared" si="36"/>
        <v>0</v>
      </c>
      <c r="S183" s="43">
        <f t="shared" si="36"/>
        <v>0</v>
      </c>
      <c r="T183" s="43">
        <f t="shared" si="36"/>
        <v>0</v>
      </c>
      <c r="U183" s="43">
        <f t="shared" si="36"/>
        <v>0</v>
      </c>
      <c r="V183" s="43">
        <f t="shared" si="36"/>
        <v>0</v>
      </c>
      <c r="W183" s="45">
        <f t="shared" si="37"/>
        <v>0</v>
      </c>
      <c r="X183" s="45">
        <f>IF(C183=A_Stammdaten!$B$12,D_SAV!$M183-D_SAV!$Y183,HLOOKUP(A_Stammdaten!$B$12-1,$Z$5:$AF$304,ROW(C183)-4,FALSE)-$Y183)</f>
        <v>0</v>
      </c>
      <c r="Y183" s="45">
        <f>HLOOKUP(A_Stammdaten!$B$12,$Z$5:$AF$304,ROW(C183)-4,FALSE)</f>
        <v>0</v>
      </c>
      <c r="Z183" s="45">
        <f t="shared" si="28"/>
        <v>0</v>
      </c>
      <c r="AA183" s="45">
        <f t="shared" si="29"/>
        <v>0</v>
      </c>
      <c r="AB183" s="45">
        <f t="shared" si="30"/>
        <v>0</v>
      </c>
      <c r="AC183" s="45">
        <f t="shared" si="31"/>
        <v>0</v>
      </c>
      <c r="AD183" s="45">
        <f t="shared" si="32"/>
        <v>0</v>
      </c>
      <c r="AE183" s="45">
        <f t="shared" si="33"/>
        <v>0</v>
      </c>
      <c r="AF183" s="45">
        <f t="shared" si="34"/>
        <v>0</v>
      </c>
    </row>
    <row r="184" spans="1:32" x14ac:dyDescent="0.25">
      <c r="A184" s="17"/>
      <c r="B184" s="17"/>
      <c r="C184" s="34"/>
      <c r="D184" s="17"/>
      <c r="E184" s="17"/>
      <c r="F184" s="17"/>
      <c r="G184" s="17"/>
      <c r="H184" s="17"/>
      <c r="I184" s="53">
        <f>IF(C184&gt;A_Stammdaten!$B$12,0,SUM(D184,E184)-G184)</f>
        <v>0</v>
      </c>
      <c r="J184" s="17"/>
      <c r="K184" s="17"/>
      <c r="L184" s="17"/>
      <c r="M184" s="53">
        <f t="shared" si="35"/>
        <v>0</v>
      </c>
      <c r="N184" s="54">
        <f>IF(ISBLANK($B184),0,VLOOKUP($B184,Listen!$A$2:$C$45,2,FALSE))</f>
        <v>0</v>
      </c>
      <c r="O184" s="54">
        <f>IF(ISBLANK($B184),0,VLOOKUP($B184,Listen!$A$2:$C$45,3,FALSE))</f>
        <v>0</v>
      </c>
      <c r="P184" s="43">
        <f t="shared" si="27"/>
        <v>0</v>
      </c>
      <c r="Q184" s="43">
        <f t="shared" si="36"/>
        <v>0</v>
      </c>
      <c r="R184" s="43">
        <f t="shared" si="36"/>
        <v>0</v>
      </c>
      <c r="S184" s="43">
        <f t="shared" si="36"/>
        <v>0</v>
      </c>
      <c r="T184" s="43">
        <f t="shared" si="36"/>
        <v>0</v>
      </c>
      <c r="U184" s="43">
        <f t="shared" si="36"/>
        <v>0</v>
      </c>
      <c r="V184" s="43">
        <f t="shared" si="36"/>
        <v>0</v>
      </c>
      <c r="W184" s="45">
        <f t="shared" si="37"/>
        <v>0</v>
      </c>
      <c r="X184" s="45">
        <f>IF(C184=A_Stammdaten!$B$12,D_SAV!$M184-D_SAV!$Y184,HLOOKUP(A_Stammdaten!$B$12-1,$Z$5:$AF$304,ROW(C184)-4,FALSE)-$Y184)</f>
        <v>0</v>
      </c>
      <c r="Y184" s="45">
        <f>HLOOKUP(A_Stammdaten!$B$12,$Z$5:$AF$304,ROW(C184)-4,FALSE)</f>
        <v>0</v>
      </c>
      <c r="Z184" s="45">
        <f t="shared" si="28"/>
        <v>0</v>
      </c>
      <c r="AA184" s="45">
        <f t="shared" si="29"/>
        <v>0</v>
      </c>
      <c r="AB184" s="45">
        <f t="shared" si="30"/>
        <v>0</v>
      </c>
      <c r="AC184" s="45">
        <f t="shared" si="31"/>
        <v>0</v>
      </c>
      <c r="AD184" s="45">
        <f t="shared" si="32"/>
        <v>0</v>
      </c>
      <c r="AE184" s="45">
        <f t="shared" si="33"/>
        <v>0</v>
      </c>
      <c r="AF184" s="45">
        <f t="shared" si="34"/>
        <v>0</v>
      </c>
    </row>
    <row r="185" spans="1:32" x14ac:dyDescent="0.25">
      <c r="A185" s="17"/>
      <c r="B185" s="17"/>
      <c r="C185" s="34"/>
      <c r="D185" s="17"/>
      <c r="E185" s="17"/>
      <c r="F185" s="17"/>
      <c r="G185" s="17"/>
      <c r="H185" s="17"/>
      <c r="I185" s="53">
        <f>IF(C185&gt;A_Stammdaten!$B$12,0,SUM(D185,E185)-G185)</f>
        <v>0</v>
      </c>
      <c r="J185" s="17"/>
      <c r="K185" s="17"/>
      <c r="L185" s="17"/>
      <c r="M185" s="53">
        <f t="shared" si="35"/>
        <v>0</v>
      </c>
      <c r="N185" s="54">
        <f>IF(ISBLANK($B185),0,VLOOKUP($B185,Listen!$A$2:$C$45,2,FALSE))</f>
        <v>0</v>
      </c>
      <c r="O185" s="54">
        <f>IF(ISBLANK($B185),0,VLOOKUP($B185,Listen!$A$2:$C$45,3,FALSE))</f>
        <v>0</v>
      </c>
      <c r="P185" s="43">
        <f t="shared" si="27"/>
        <v>0</v>
      </c>
      <c r="Q185" s="43">
        <f t="shared" si="36"/>
        <v>0</v>
      </c>
      <c r="R185" s="43">
        <f t="shared" si="36"/>
        <v>0</v>
      </c>
      <c r="S185" s="43">
        <f t="shared" si="36"/>
        <v>0</v>
      </c>
      <c r="T185" s="43">
        <f t="shared" si="36"/>
        <v>0</v>
      </c>
      <c r="U185" s="43">
        <f t="shared" si="36"/>
        <v>0</v>
      </c>
      <c r="V185" s="43">
        <f t="shared" si="36"/>
        <v>0</v>
      </c>
      <c r="W185" s="45">
        <f t="shared" si="37"/>
        <v>0</v>
      </c>
      <c r="X185" s="45">
        <f>IF(C185=A_Stammdaten!$B$12,D_SAV!$M185-D_SAV!$Y185,HLOOKUP(A_Stammdaten!$B$12-1,$Z$5:$AF$304,ROW(C185)-4,FALSE)-$Y185)</f>
        <v>0</v>
      </c>
      <c r="Y185" s="45">
        <f>HLOOKUP(A_Stammdaten!$B$12,$Z$5:$AF$304,ROW(C185)-4,FALSE)</f>
        <v>0</v>
      </c>
      <c r="Z185" s="45">
        <f t="shared" si="28"/>
        <v>0</v>
      </c>
      <c r="AA185" s="45">
        <f t="shared" si="29"/>
        <v>0</v>
      </c>
      <c r="AB185" s="45">
        <f t="shared" si="30"/>
        <v>0</v>
      </c>
      <c r="AC185" s="45">
        <f t="shared" si="31"/>
        <v>0</v>
      </c>
      <c r="AD185" s="45">
        <f t="shared" si="32"/>
        <v>0</v>
      </c>
      <c r="AE185" s="45">
        <f t="shared" si="33"/>
        <v>0</v>
      </c>
      <c r="AF185" s="45">
        <f t="shared" si="34"/>
        <v>0</v>
      </c>
    </row>
    <row r="186" spans="1:32" x14ac:dyDescent="0.25">
      <c r="A186" s="17"/>
      <c r="B186" s="17"/>
      <c r="C186" s="34"/>
      <c r="D186" s="17"/>
      <c r="E186" s="17"/>
      <c r="F186" s="17"/>
      <c r="G186" s="17"/>
      <c r="H186" s="17"/>
      <c r="I186" s="53">
        <f>IF(C186&gt;A_Stammdaten!$B$12,0,SUM(D186,E186)-G186)</f>
        <v>0</v>
      </c>
      <c r="J186" s="17"/>
      <c r="K186" s="17"/>
      <c r="L186" s="17"/>
      <c r="M186" s="53">
        <f t="shared" si="35"/>
        <v>0</v>
      </c>
      <c r="N186" s="54">
        <f>IF(ISBLANK($B186),0,VLOOKUP($B186,Listen!$A$2:$C$45,2,FALSE))</f>
        <v>0</v>
      </c>
      <c r="O186" s="54">
        <f>IF(ISBLANK($B186),0,VLOOKUP($B186,Listen!$A$2:$C$45,3,FALSE))</f>
        <v>0</v>
      </c>
      <c r="P186" s="43">
        <f t="shared" si="27"/>
        <v>0</v>
      </c>
      <c r="Q186" s="43">
        <f t="shared" si="36"/>
        <v>0</v>
      </c>
      <c r="R186" s="43">
        <f t="shared" si="36"/>
        <v>0</v>
      </c>
      <c r="S186" s="43">
        <f t="shared" si="36"/>
        <v>0</v>
      </c>
      <c r="T186" s="43">
        <f t="shared" si="36"/>
        <v>0</v>
      </c>
      <c r="U186" s="43">
        <f t="shared" si="36"/>
        <v>0</v>
      </c>
      <c r="V186" s="43">
        <f t="shared" si="36"/>
        <v>0</v>
      </c>
      <c r="W186" s="45">
        <f t="shared" si="37"/>
        <v>0</v>
      </c>
      <c r="X186" s="45">
        <f>IF(C186=A_Stammdaten!$B$12,D_SAV!$M186-D_SAV!$Y186,HLOOKUP(A_Stammdaten!$B$12-1,$Z$5:$AF$304,ROW(C186)-4,FALSE)-$Y186)</f>
        <v>0</v>
      </c>
      <c r="Y186" s="45">
        <f>HLOOKUP(A_Stammdaten!$B$12,$Z$5:$AF$304,ROW(C186)-4,FALSE)</f>
        <v>0</v>
      </c>
      <c r="Z186" s="45">
        <f t="shared" si="28"/>
        <v>0</v>
      </c>
      <c r="AA186" s="45">
        <f t="shared" si="29"/>
        <v>0</v>
      </c>
      <c r="AB186" s="45">
        <f t="shared" si="30"/>
        <v>0</v>
      </c>
      <c r="AC186" s="45">
        <f t="shared" si="31"/>
        <v>0</v>
      </c>
      <c r="AD186" s="45">
        <f t="shared" si="32"/>
        <v>0</v>
      </c>
      <c r="AE186" s="45">
        <f t="shared" si="33"/>
        <v>0</v>
      </c>
      <c r="AF186" s="45">
        <f t="shared" si="34"/>
        <v>0</v>
      </c>
    </row>
    <row r="187" spans="1:32" x14ac:dyDescent="0.25">
      <c r="A187" s="17"/>
      <c r="B187" s="17"/>
      <c r="C187" s="34"/>
      <c r="D187" s="17"/>
      <c r="E187" s="17"/>
      <c r="F187" s="17"/>
      <c r="G187" s="17"/>
      <c r="H187" s="17"/>
      <c r="I187" s="53">
        <f>IF(C187&gt;A_Stammdaten!$B$12,0,SUM(D187,E187)-G187)</f>
        <v>0</v>
      </c>
      <c r="J187" s="17"/>
      <c r="K187" s="17"/>
      <c r="L187" s="17"/>
      <c r="M187" s="53">
        <f t="shared" si="35"/>
        <v>0</v>
      </c>
      <c r="N187" s="54">
        <f>IF(ISBLANK($B187),0,VLOOKUP($B187,Listen!$A$2:$C$45,2,FALSE))</f>
        <v>0</v>
      </c>
      <c r="O187" s="54">
        <f>IF(ISBLANK($B187),0,VLOOKUP($B187,Listen!$A$2:$C$45,3,FALSE))</f>
        <v>0</v>
      </c>
      <c r="P187" s="43">
        <f t="shared" si="27"/>
        <v>0</v>
      </c>
      <c r="Q187" s="43">
        <f t="shared" si="36"/>
        <v>0</v>
      </c>
      <c r="R187" s="43">
        <f t="shared" si="36"/>
        <v>0</v>
      </c>
      <c r="S187" s="43">
        <f t="shared" si="36"/>
        <v>0</v>
      </c>
      <c r="T187" s="43">
        <f t="shared" si="36"/>
        <v>0</v>
      </c>
      <c r="U187" s="43">
        <f t="shared" si="36"/>
        <v>0</v>
      </c>
      <c r="V187" s="43">
        <f t="shared" si="36"/>
        <v>0</v>
      </c>
      <c r="W187" s="45">
        <f t="shared" si="37"/>
        <v>0</v>
      </c>
      <c r="X187" s="45">
        <f>IF(C187=A_Stammdaten!$B$12,D_SAV!$M187-D_SAV!$Y187,HLOOKUP(A_Stammdaten!$B$12-1,$Z$5:$AF$304,ROW(C187)-4,FALSE)-$Y187)</f>
        <v>0</v>
      </c>
      <c r="Y187" s="45">
        <f>HLOOKUP(A_Stammdaten!$B$12,$Z$5:$AF$304,ROW(C187)-4,FALSE)</f>
        <v>0</v>
      </c>
      <c r="Z187" s="45">
        <f t="shared" si="28"/>
        <v>0</v>
      </c>
      <c r="AA187" s="45">
        <f t="shared" si="29"/>
        <v>0</v>
      </c>
      <c r="AB187" s="45">
        <f t="shared" si="30"/>
        <v>0</v>
      </c>
      <c r="AC187" s="45">
        <f t="shared" si="31"/>
        <v>0</v>
      </c>
      <c r="AD187" s="45">
        <f t="shared" si="32"/>
        <v>0</v>
      </c>
      <c r="AE187" s="45">
        <f t="shared" si="33"/>
        <v>0</v>
      </c>
      <c r="AF187" s="45">
        <f t="shared" si="34"/>
        <v>0</v>
      </c>
    </row>
    <row r="188" spans="1:32" x14ac:dyDescent="0.25">
      <c r="A188" s="17"/>
      <c r="B188" s="17"/>
      <c r="C188" s="34"/>
      <c r="D188" s="17"/>
      <c r="E188" s="17"/>
      <c r="F188" s="17"/>
      <c r="G188" s="17"/>
      <c r="H188" s="17"/>
      <c r="I188" s="53">
        <f>IF(C188&gt;A_Stammdaten!$B$12,0,SUM(D188,E188)-G188)</f>
        <v>0</v>
      </c>
      <c r="J188" s="17"/>
      <c r="K188" s="17"/>
      <c r="L188" s="17"/>
      <c r="M188" s="53">
        <f t="shared" si="35"/>
        <v>0</v>
      </c>
      <c r="N188" s="54">
        <f>IF(ISBLANK($B188),0,VLOOKUP($B188,Listen!$A$2:$C$45,2,FALSE))</f>
        <v>0</v>
      </c>
      <c r="O188" s="54">
        <f>IF(ISBLANK($B188),0,VLOOKUP($B188,Listen!$A$2:$C$45,3,FALSE))</f>
        <v>0</v>
      </c>
      <c r="P188" s="43">
        <f t="shared" si="27"/>
        <v>0</v>
      </c>
      <c r="Q188" s="43">
        <f t="shared" si="36"/>
        <v>0</v>
      </c>
      <c r="R188" s="43">
        <f t="shared" si="36"/>
        <v>0</v>
      </c>
      <c r="S188" s="43">
        <f t="shared" si="36"/>
        <v>0</v>
      </c>
      <c r="T188" s="43">
        <f t="shared" si="36"/>
        <v>0</v>
      </c>
      <c r="U188" s="43">
        <f t="shared" si="36"/>
        <v>0</v>
      </c>
      <c r="V188" s="43">
        <f t="shared" si="36"/>
        <v>0</v>
      </c>
      <c r="W188" s="45">
        <f t="shared" si="37"/>
        <v>0</v>
      </c>
      <c r="X188" s="45">
        <f>IF(C188=A_Stammdaten!$B$12,D_SAV!$M188-D_SAV!$Y188,HLOOKUP(A_Stammdaten!$B$12-1,$Z$5:$AF$304,ROW(C188)-4,FALSE)-$Y188)</f>
        <v>0</v>
      </c>
      <c r="Y188" s="45">
        <f>HLOOKUP(A_Stammdaten!$B$12,$Z$5:$AF$304,ROW(C188)-4,FALSE)</f>
        <v>0</v>
      </c>
      <c r="Z188" s="45">
        <f t="shared" si="28"/>
        <v>0</v>
      </c>
      <c r="AA188" s="45">
        <f t="shared" si="29"/>
        <v>0</v>
      </c>
      <c r="AB188" s="45">
        <f t="shared" si="30"/>
        <v>0</v>
      </c>
      <c r="AC188" s="45">
        <f t="shared" si="31"/>
        <v>0</v>
      </c>
      <c r="AD188" s="45">
        <f t="shared" si="32"/>
        <v>0</v>
      </c>
      <c r="AE188" s="45">
        <f t="shared" si="33"/>
        <v>0</v>
      </c>
      <c r="AF188" s="45">
        <f t="shared" si="34"/>
        <v>0</v>
      </c>
    </row>
    <row r="189" spans="1:32" x14ac:dyDescent="0.25">
      <c r="A189" s="17"/>
      <c r="B189" s="17"/>
      <c r="C189" s="34"/>
      <c r="D189" s="17"/>
      <c r="E189" s="17"/>
      <c r="F189" s="17"/>
      <c r="G189" s="17"/>
      <c r="H189" s="17"/>
      <c r="I189" s="53">
        <f>IF(C189&gt;A_Stammdaten!$B$12,0,SUM(D189,E189)-G189)</f>
        <v>0</v>
      </c>
      <c r="J189" s="17"/>
      <c r="K189" s="17"/>
      <c r="L189" s="17"/>
      <c r="M189" s="53">
        <f t="shared" si="35"/>
        <v>0</v>
      </c>
      <c r="N189" s="54">
        <f>IF(ISBLANK($B189),0,VLOOKUP($B189,Listen!$A$2:$C$45,2,FALSE))</f>
        <v>0</v>
      </c>
      <c r="O189" s="54">
        <f>IF(ISBLANK($B189),0,VLOOKUP($B189,Listen!$A$2:$C$45,3,FALSE))</f>
        <v>0</v>
      </c>
      <c r="P189" s="43">
        <f t="shared" si="27"/>
        <v>0</v>
      </c>
      <c r="Q189" s="43">
        <f t="shared" si="36"/>
        <v>0</v>
      </c>
      <c r="R189" s="43">
        <f t="shared" si="36"/>
        <v>0</v>
      </c>
      <c r="S189" s="43">
        <f t="shared" si="36"/>
        <v>0</v>
      </c>
      <c r="T189" s="43">
        <f t="shared" si="36"/>
        <v>0</v>
      </c>
      <c r="U189" s="43">
        <f t="shared" si="36"/>
        <v>0</v>
      </c>
      <c r="V189" s="43">
        <f t="shared" si="36"/>
        <v>0</v>
      </c>
      <c r="W189" s="45">
        <f t="shared" si="37"/>
        <v>0</v>
      </c>
      <c r="X189" s="45">
        <f>IF(C189=A_Stammdaten!$B$12,D_SAV!$M189-D_SAV!$Y189,HLOOKUP(A_Stammdaten!$B$12-1,$Z$5:$AF$304,ROW(C189)-4,FALSE)-$Y189)</f>
        <v>0</v>
      </c>
      <c r="Y189" s="45">
        <f>HLOOKUP(A_Stammdaten!$B$12,$Z$5:$AF$304,ROW(C189)-4,FALSE)</f>
        <v>0</v>
      </c>
      <c r="Z189" s="45">
        <f t="shared" si="28"/>
        <v>0</v>
      </c>
      <c r="AA189" s="45">
        <f t="shared" si="29"/>
        <v>0</v>
      </c>
      <c r="AB189" s="45">
        <f t="shared" si="30"/>
        <v>0</v>
      </c>
      <c r="AC189" s="45">
        <f t="shared" si="31"/>
        <v>0</v>
      </c>
      <c r="AD189" s="45">
        <f t="shared" si="32"/>
        <v>0</v>
      </c>
      <c r="AE189" s="45">
        <f t="shared" si="33"/>
        <v>0</v>
      </c>
      <c r="AF189" s="45">
        <f t="shared" si="34"/>
        <v>0</v>
      </c>
    </row>
    <row r="190" spans="1:32" x14ac:dyDescent="0.25">
      <c r="A190" s="17"/>
      <c r="B190" s="17"/>
      <c r="C190" s="34"/>
      <c r="D190" s="17"/>
      <c r="E190" s="17"/>
      <c r="F190" s="17"/>
      <c r="G190" s="17"/>
      <c r="H190" s="17"/>
      <c r="I190" s="53">
        <f>IF(C190&gt;A_Stammdaten!$B$12,0,SUM(D190,E190)-G190)</f>
        <v>0</v>
      </c>
      <c r="J190" s="17"/>
      <c r="K190" s="17"/>
      <c r="L190" s="17"/>
      <c r="M190" s="53">
        <f t="shared" si="35"/>
        <v>0</v>
      </c>
      <c r="N190" s="54">
        <f>IF(ISBLANK($B190),0,VLOOKUP($B190,Listen!$A$2:$C$45,2,FALSE))</f>
        <v>0</v>
      </c>
      <c r="O190" s="54">
        <f>IF(ISBLANK($B190),0,VLOOKUP($B190,Listen!$A$2:$C$45,3,FALSE))</f>
        <v>0</v>
      </c>
      <c r="P190" s="43">
        <f t="shared" si="27"/>
        <v>0</v>
      </c>
      <c r="Q190" s="43">
        <f t="shared" si="36"/>
        <v>0</v>
      </c>
      <c r="R190" s="43">
        <f t="shared" si="36"/>
        <v>0</v>
      </c>
      <c r="S190" s="43">
        <f t="shared" si="36"/>
        <v>0</v>
      </c>
      <c r="T190" s="43">
        <f t="shared" si="36"/>
        <v>0</v>
      </c>
      <c r="U190" s="43">
        <f t="shared" si="36"/>
        <v>0</v>
      </c>
      <c r="V190" s="43">
        <f t="shared" si="36"/>
        <v>0</v>
      </c>
      <c r="W190" s="45">
        <f t="shared" si="37"/>
        <v>0</v>
      </c>
      <c r="X190" s="45">
        <f>IF(C190=A_Stammdaten!$B$12,D_SAV!$M190-D_SAV!$Y190,HLOOKUP(A_Stammdaten!$B$12-1,$Z$5:$AF$304,ROW(C190)-4,FALSE)-$Y190)</f>
        <v>0</v>
      </c>
      <c r="Y190" s="45">
        <f>HLOOKUP(A_Stammdaten!$B$12,$Z$5:$AF$304,ROW(C190)-4,FALSE)</f>
        <v>0</v>
      </c>
      <c r="Z190" s="45">
        <f t="shared" si="28"/>
        <v>0</v>
      </c>
      <c r="AA190" s="45">
        <f t="shared" si="29"/>
        <v>0</v>
      </c>
      <c r="AB190" s="45">
        <f t="shared" si="30"/>
        <v>0</v>
      </c>
      <c r="AC190" s="45">
        <f t="shared" si="31"/>
        <v>0</v>
      </c>
      <c r="AD190" s="45">
        <f t="shared" si="32"/>
        <v>0</v>
      </c>
      <c r="AE190" s="45">
        <f t="shared" si="33"/>
        <v>0</v>
      </c>
      <c r="AF190" s="45">
        <f t="shared" si="34"/>
        <v>0</v>
      </c>
    </row>
    <row r="191" spans="1:32" x14ac:dyDescent="0.25">
      <c r="A191" s="17"/>
      <c r="B191" s="17"/>
      <c r="C191" s="34"/>
      <c r="D191" s="17"/>
      <c r="E191" s="17"/>
      <c r="F191" s="17"/>
      <c r="G191" s="17"/>
      <c r="H191" s="17"/>
      <c r="I191" s="53">
        <f>IF(C191&gt;A_Stammdaten!$B$12,0,SUM(D191,E191)-G191)</f>
        <v>0</v>
      </c>
      <c r="J191" s="17"/>
      <c r="K191" s="17"/>
      <c r="L191" s="17"/>
      <c r="M191" s="53">
        <f t="shared" si="35"/>
        <v>0</v>
      </c>
      <c r="N191" s="54">
        <f>IF(ISBLANK($B191),0,VLOOKUP($B191,Listen!$A$2:$C$45,2,FALSE))</f>
        <v>0</v>
      </c>
      <c r="O191" s="54">
        <f>IF(ISBLANK($B191),0,VLOOKUP($B191,Listen!$A$2:$C$45,3,FALSE))</f>
        <v>0</v>
      </c>
      <c r="P191" s="43">
        <f t="shared" si="27"/>
        <v>0</v>
      </c>
      <c r="Q191" s="43">
        <f t="shared" si="36"/>
        <v>0</v>
      </c>
      <c r="R191" s="43">
        <f t="shared" si="36"/>
        <v>0</v>
      </c>
      <c r="S191" s="43">
        <f t="shared" si="36"/>
        <v>0</v>
      </c>
      <c r="T191" s="43">
        <f t="shared" si="36"/>
        <v>0</v>
      </c>
      <c r="U191" s="43">
        <f t="shared" si="36"/>
        <v>0</v>
      </c>
      <c r="V191" s="43">
        <f t="shared" si="36"/>
        <v>0</v>
      </c>
      <c r="W191" s="45">
        <f t="shared" si="37"/>
        <v>0</v>
      </c>
      <c r="X191" s="45">
        <f>IF(C191=A_Stammdaten!$B$12,D_SAV!$M191-D_SAV!$Y191,HLOOKUP(A_Stammdaten!$B$12-1,$Z$5:$AF$304,ROW(C191)-4,FALSE)-$Y191)</f>
        <v>0</v>
      </c>
      <c r="Y191" s="45">
        <f>HLOOKUP(A_Stammdaten!$B$12,$Z$5:$AF$304,ROW(C191)-4,FALSE)</f>
        <v>0</v>
      </c>
      <c r="Z191" s="45">
        <f t="shared" si="28"/>
        <v>0</v>
      </c>
      <c r="AA191" s="45">
        <f t="shared" si="29"/>
        <v>0</v>
      </c>
      <c r="AB191" s="45">
        <f t="shared" si="30"/>
        <v>0</v>
      </c>
      <c r="AC191" s="45">
        <f t="shared" si="31"/>
        <v>0</v>
      </c>
      <c r="AD191" s="45">
        <f t="shared" si="32"/>
        <v>0</v>
      </c>
      <c r="AE191" s="45">
        <f t="shared" si="33"/>
        <v>0</v>
      </c>
      <c r="AF191" s="45">
        <f t="shared" si="34"/>
        <v>0</v>
      </c>
    </row>
    <row r="192" spans="1:32" x14ac:dyDescent="0.25">
      <c r="A192" s="17"/>
      <c r="B192" s="17"/>
      <c r="C192" s="34"/>
      <c r="D192" s="17"/>
      <c r="E192" s="17"/>
      <c r="F192" s="17"/>
      <c r="G192" s="17"/>
      <c r="H192" s="17"/>
      <c r="I192" s="53">
        <f>IF(C192&gt;A_Stammdaten!$B$12,0,SUM(D192,E192)-G192)</f>
        <v>0</v>
      </c>
      <c r="J192" s="17"/>
      <c r="K192" s="17"/>
      <c r="L192" s="17"/>
      <c r="M192" s="53">
        <f t="shared" si="35"/>
        <v>0</v>
      </c>
      <c r="N192" s="54">
        <f>IF(ISBLANK($B192),0,VLOOKUP($B192,Listen!$A$2:$C$45,2,FALSE))</f>
        <v>0</v>
      </c>
      <c r="O192" s="54">
        <f>IF(ISBLANK($B192),0,VLOOKUP($B192,Listen!$A$2:$C$45,3,FALSE))</f>
        <v>0</v>
      </c>
      <c r="P192" s="43">
        <f t="shared" si="27"/>
        <v>0</v>
      </c>
      <c r="Q192" s="43">
        <f t="shared" si="36"/>
        <v>0</v>
      </c>
      <c r="R192" s="43">
        <f t="shared" si="36"/>
        <v>0</v>
      </c>
      <c r="S192" s="43">
        <f t="shared" si="36"/>
        <v>0</v>
      </c>
      <c r="T192" s="43">
        <f t="shared" si="36"/>
        <v>0</v>
      </c>
      <c r="U192" s="43">
        <f t="shared" si="36"/>
        <v>0</v>
      </c>
      <c r="V192" s="43">
        <f t="shared" si="36"/>
        <v>0</v>
      </c>
      <c r="W192" s="45">
        <f t="shared" si="37"/>
        <v>0</v>
      </c>
      <c r="X192" s="45">
        <f>IF(C192=A_Stammdaten!$B$12,D_SAV!$M192-D_SAV!$Y192,HLOOKUP(A_Stammdaten!$B$12-1,$Z$5:$AF$304,ROW(C192)-4,FALSE)-$Y192)</f>
        <v>0</v>
      </c>
      <c r="Y192" s="45">
        <f>HLOOKUP(A_Stammdaten!$B$12,$Z$5:$AF$304,ROW(C192)-4,FALSE)</f>
        <v>0</v>
      </c>
      <c r="Z192" s="45">
        <f t="shared" si="28"/>
        <v>0</v>
      </c>
      <c r="AA192" s="45">
        <f t="shared" si="29"/>
        <v>0</v>
      </c>
      <c r="AB192" s="45">
        <f t="shared" si="30"/>
        <v>0</v>
      </c>
      <c r="AC192" s="45">
        <f t="shared" si="31"/>
        <v>0</v>
      </c>
      <c r="AD192" s="45">
        <f t="shared" si="32"/>
        <v>0</v>
      </c>
      <c r="AE192" s="45">
        <f t="shared" si="33"/>
        <v>0</v>
      </c>
      <c r="AF192" s="45">
        <f t="shared" si="34"/>
        <v>0</v>
      </c>
    </row>
    <row r="193" spans="1:32" x14ac:dyDescent="0.25">
      <c r="A193" s="17"/>
      <c r="B193" s="17"/>
      <c r="C193" s="34"/>
      <c r="D193" s="17"/>
      <c r="E193" s="17"/>
      <c r="F193" s="17"/>
      <c r="G193" s="17"/>
      <c r="H193" s="17"/>
      <c r="I193" s="53">
        <f>IF(C193&gt;A_Stammdaten!$B$12,0,SUM(D193,E193)-G193)</f>
        <v>0</v>
      </c>
      <c r="J193" s="17"/>
      <c r="K193" s="17"/>
      <c r="L193" s="17"/>
      <c r="M193" s="53">
        <f t="shared" si="35"/>
        <v>0</v>
      </c>
      <c r="N193" s="54">
        <f>IF(ISBLANK($B193),0,VLOOKUP($B193,Listen!$A$2:$C$45,2,FALSE))</f>
        <v>0</v>
      </c>
      <c r="O193" s="54">
        <f>IF(ISBLANK($B193),0,VLOOKUP($B193,Listen!$A$2:$C$45,3,FALSE))</f>
        <v>0</v>
      </c>
      <c r="P193" s="43">
        <f t="shared" si="27"/>
        <v>0</v>
      </c>
      <c r="Q193" s="43">
        <f t="shared" si="36"/>
        <v>0</v>
      </c>
      <c r="R193" s="43">
        <f t="shared" si="36"/>
        <v>0</v>
      </c>
      <c r="S193" s="43">
        <f t="shared" si="36"/>
        <v>0</v>
      </c>
      <c r="T193" s="43">
        <f t="shared" si="36"/>
        <v>0</v>
      </c>
      <c r="U193" s="43">
        <f t="shared" si="36"/>
        <v>0</v>
      </c>
      <c r="V193" s="43">
        <f t="shared" si="36"/>
        <v>0</v>
      </c>
      <c r="W193" s="45">
        <f t="shared" si="37"/>
        <v>0</v>
      </c>
      <c r="X193" s="45">
        <f>IF(C193=A_Stammdaten!$B$12,D_SAV!$M193-D_SAV!$Y193,HLOOKUP(A_Stammdaten!$B$12-1,$Z$5:$AF$304,ROW(C193)-4,FALSE)-$Y193)</f>
        <v>0</v>
      </c>
      <c r="Y193" s="45">
        <f>HLOOKUP(A_Stammdaten!$B$12,$Z$5:$AF$304,ROW(C193)-4,FALSE)</f>
        <v>0</v>
      </c>
      <c r="Z193" s="45">
        <f t="shared" si="28"/>
        <v>0</v>
      </c>
      <c r="AA193" s="45">
        <f t="shared" si="29"/>
        <v>0</v>
      </c>
      <c r="AB193" s="45">
        <f t="shared" si="30"/>
        <v>0</v>
      </c>
      <c r="AC193" s="45">
        <f t="shared" si="31"/>
        <v>0</v>
      </c>
      <c r="AD193" s="45">
        <f t="shared" si="32"/>
        <v>0</v>
      </c>
      <c r="AE193" s="45">
        <f t="shared" si="33"/>
        <v>0</v>
      </c>
      <c r="AF193" s="45">
        <f t="shared" si="34"/>
        <v>0</v>
      </c>
    </row>
    <row r="194" spans="1:32" x14ac:dyDescent="0.25">
      <c r="A194" s="17"/>
      <c r="B194" s="17"/>
      <c r="C194" s="34"/>
      <c r="D194" s="17"/>
      <c r="E194" s="17"/>
      <c r="F194" s="17"/>
      <c r="G194" s="17"/>
      <c r="H194" s="17"/>
      <c r="I194" s="53">
        <f>IF(C194&gt;A_Stammdaten!$B$12,0,SUM(D194,E194)-G194)</f>
        <v>0</v>
      </c>
      <c r="J194" s="17"/>
      <c r="K194" s="17"/>
      <c r="L194" s="17"/>
      <c r="M194" s="53">
        <f t="shared" si="35"/>
        <v>0</v>
      </c>
      <c r="N194" s="54">
        <f>IF(ISBLANK($B194),0,VLOOKUP($B194,Listen!$A$2:$C$45,2,FALSE))</f>
        <v>0</v>
      </c>
      <c r="O194" s="54">
        <f>IF(ISBLANK($B194),0,VLOOKUP($B194,Listen!$A$2:$C$45,3,FALSE))</f>
        <v>0</v>
      </c>
      <c r="P194" s="43">
        <f t="shared" si="27"/>
        <v>0</v>
      </c>
      <c r="Q194" s="43">
        <f t="shared" si="36"/>
        <v>0</v>
      </c>
      <c r="R194" s="43">
        <f t="shared" si="36"/>
        <v>0</v>
      </c>
      <c r="S194" s="43">
        <f t="shared" si="36"/>
        <v>0</v>
      </c>
      <c r="T194" s="43">
        <f t="shared" si="36"/>
        <v>0</v>
      </c>
      <c r="U194" s="43">
        <f t="shared" si="36"/>
        <v>0</v>
      </c>
      <c r="V194" s="43">
        <f t="shared" si="36"/>
        <v>0</v>
      </c>
      <c r="W194" s="45">
        <f t="shared" si="37"/>
        <v>0</v>
      </c>
      <c r="X194" s="45">
        <f>IF(C194=A_Stammdaten!$B$12,D_SAV!$M194-D_SAV!$Y194,HLOOKUP(A_Stammdaten!$B$12-1,$Z$5:$AF$304,ROW(C194)-4,FALSE)-$Y194)</f>
        <v>0</v>
      </c>
      <c r="Y194" s="45">
        <f>HLOOKUP(A_Stammdaten!$B$12,$Z$5:$AF$304,ROW(C194)-4,FALSE)</f>
        <v>0</v>
      </c>
      <c r="Z194" s="45">
        <f t="shared" si="28"/>
        <v>0</v>
      </c>
      <c r="AA194" s="45">
        <f t="shared" si="29"/>
        <v>0</v>
      </c>
      <c r="AB194" s="45">
        <f t="shared" si="30"/>
        <v>0</v>
      </c>
      <c r="AC194" s="45">
        <f t="shared" si="31"/>
        <v>0</v>
      </c>
      <c r="AD194" s="45">
        <f t="shared" si="32"/>
        <v>0</v>
      </c>
      <c r="AE194" s="45">
        <f t="shared" si="33"/>
        <v>0</v>
      </c>
      <c r="AF194" s="45">
        <f t="shared" si="34"/>
        <v>0</v>
      </c>
    </row>
    <row r="195" spans="1:32" x14ac:dyDescent="0.25">
      <c r="A195" s="17"/>
      <c r="B195" s="17"/>
      <c r="C195" s="34"/>
      <c r="D195" s="17"/>
      <c r="E195" s="17"/>
      <c r="F195" s="17"/>
      <c r="G195" s="17"/>
      <c r="H195" s="17"/>
      <c r="I195" s="53">
        <f>IF(C195&gt;A_Stammdaten!$B$12,0,SUM(D195,E195)-G195)</f>
        <v>0</v>
      </c>
      <c r="J195" s="17"/>
      <c r="K195" s="17"/>
      <c r="L195" s="17"/>
      <c r="M195" s="53">
        <f t="shared" si="35"/>
        <v>0</v>
      </c>
      <c r="N195" s="54">
        <f>IF(ISBLANK($B195),0,VLOOKUP($B195,Listen!$A$2:$C$45,2,FALSE))</f>
        <v>0</v>
      </c>
      <c r="O195" s="54">
        <f>IF(ISBLANK($B195),0,VLOOKUP($B195,Listen!$A$2:$C$45,3,FALSE))</f>
        <v>0</v>
      </c>
      <c r="P195" s="43">
        <f t="shared" si="27"/>
        <v>0</v>
      </c>
      <c r="Q195" s="43">
        <f t="shared" si="36"/>
        <v>0</v>
      </c>
      <c r="R195" s="43">
        <f t="shared" si="36"/>
        <v>0</v>
      </c>
      <c r="S195" s="43">
        <f t="shared" si="36"/>
        <v>0</v>
      </c>
      <c r="T195" s="43">
        <f t="shared" si="36"/>
        <v>0</v>
      </c>
      <c r="U195" s="43">
        <f t="shared" si="36"/>
        <v>0</v>
      </c>
      <c r="V195" s="43">
        <f t="shared" si="36"/>
        <v>0</v>
      </c>
      <c r="W195" s="45">
        <f t="shared" si="37"/>
        <v>0</v>
      </c>
      <c r="X195" s="45">
        <f>IF(C195=A_Stammdaten!$B$12,D_SAV!$M195-D_SAV!$Y195,HLOOKUP(A_Stammdaten!$B$12-1,$Z$5:$AF$304,ROW(C195)-4,FALSE)-$Y195)</f>
        <v>0</v>
      </c>
      <c r="Y195" s="45">
        <f>HLOOKUP(A_Stammdaten!$B$12,$Z$5:$AF$304,ROW(C195)-4,FALSE)</f>
        <v>0</v>
      </c>
      <c r="Z195" s="45">
        <f t="shared" si="28"/>
        <v>0</v>
      </c>
      <c r="AA195" s="45">
        <f t="shared" si="29"/>
        <v>0</v>
      </c>
      <c r="AB195" s="45">
        <f t="shared" si="30"/>
        <v>0</v>
      </c>
      <c r="AC195" s="45">
        <f t="shared" si="31"/>
        <v>0</v>
      </c>
      <c r="AD195" s="45">
        <f t="shared" si="32"/>
        <v>0</v>
      </c>
      <c r="AE195" s="45">
        <f t="shared" si="33"/>
        <v>0</v>
      </c>
      <c r="AF195" s="45">
        <f t="shared" si="34"/>
        <v>0</v>
      </c>
    </row>
    <row r="196" spans="1:32" x14ac:dyDescent="0.25">
      <c r="A196" s="17"/>
      <c r="B196" s="17"/>
      <c r="C196" s="34"/>
      <c r="D196" s="17"/>
      <c r="E196" s="17"/>
      <c r="F196" s="17"/>
      <c r="G196" s="17"/>
      <c r="H196" s="17"/>
      <c r="I196" s="53">
        <f>IF(C196&gt;A_Stammdaten!$B$12,0,SUM(D196,E196)-G196)</f>
        <v>0</v>
      </c>
      <c r="J196" s="17"/>
      <c r="K196" s="17"/>
      <c r="L196" s="17"/>
      <c r="M196" s="53">
        <f t="shared" si="35"/>
        <v>0</v>
      </c>
      <c r="N196" s="54">
        <f>IF(ISBLANK($B196),0,VLOOKUP($B196,Listen!$A$2:$C$45,2,FALSE))</f>
        <v>0</v>
      </c>
      <c r="O196" s="54">
        <f>IF(ISBLANK($B196),0,VLOOKUP($B196,Listen!$A$2:$C$45,3,FALSE))</f>
        <v>0</v>
      </c>
      <c r="P196" s="43">
        <f t="shared" si="27"/>
        <v>0</v>
      </c>
      <c r="Q196" s="43">
        <f t="shared" si="36"/>
        <v>0</v>
      </c>
      <c r="R196" s="43">
        <f t="shared" si="36"/>
        <v>0</v>
      </c>
      <c r="S196" s="43">
        <f t="shared" si="36"/>
        <v>0</v>
      </c>
      <c r="T196" s="43">
        <f t="shared" si="36"/>
        <v>0</v>
      </c>
      <c r="U196" s="43">
        <f t="shared" si="36"/>
        <v>0</v>
      </c>
      <c r="V196" s="43">
        <f t="shared" ref="Q196:V239" si="38">$N196</f>
        <v>0</v>
      </c>
      <c r="W196" s="45">
        <f t="shared" si="37"/>
        <v>0</v>
      </c>
      <c r="X196" s="45">
        <f>IF(C196=A_Stammdaten!$B$12,D_SAV!$M196-D_SAV!$Y196,HLOOKUP(A_Stammdaten!$B$12-1,$Z$5:$AF$304,ROW(C196)-4,FALSE)-$Y196)</f>
        <v>0</v>
      </c>
      <c r="Y196" s="45">
        <f>HLOOKUP(A_Stammdaten!$B$12,$Z$5:$AF$304,ROW(C196)-4,FALSE)</f>
        <v>0</v>
      </c>
      <c r="Z196" s="45">
        <f t="shared" si="28"/>
        <v>0</v>
      </c>
      <c r="AA196" s="45">
        <f t="shared" si="29"/>
        <v>0</v>
      </c>
      <c r="AB196" s="45">
        <f t="shared" si="30"/>
        <v>0</v>
      </c>
      <c r="AC196" s="45">
        <f t="shared" si="31"/>
        <v>0</v>
      </c>
      <c r="AD196" s="45">
        <f t="shared" si="32"/>
        <v>0</v>
      </c>
      <c r="AE196" s="45">
        <f t="shared" si="33"/>
        <v>0</v>
      </c>
      <c r="AF196" s="45">
        <f t="shared" si="34"/>
        <v>0</v>
      </c>
    </row>
    <row r="197" spans="1:32" x14ac:dyDescent="0.25">
      <c r="A197" s="17"/>
      <c r="B197" s="17"/>
      <c r="C197" s="34"/>
      <c r="D197" s="17"/>
      <c r="E197" s="17"/>
      <c r="F197" s="17"/>
      <c r="G197" s="17"/>
      <c r="H197" s="17"/>
      <c r="I197" s="53">
        <f>IF(C197&gt;A_Stammdaten!$B$12,0,SUM(D197,E197)-G197)</f>
        <v>0</v>
      </c>
      <c r="J197" s="17"/>
      <c r="K197" s="17"/>
      <c r="L197" s="17"/>
      <c r="M197" s="53">
        <f t="shared" si="35"/>
        <v>0</v>
      </c>
      <c r="N197" s="54">
        <f>IF(ISBLANK($B197),0,VLOOKUP($B197,Listen!$A$2:$C$45,2,FALSE))</f>
        <v>0</v>
      </c>
      <c r="O197" s="54">
        <f>IF(ISBLANK($B197),0,VLOOKUP($B197,Listen!$A$2:$C$45,3,FALSE))</f>
        <v>0</v>
      </c>
      <c r="P197" s="43">
        <f t="shared" si="27"/>
        <v>0</v>
      </c>
      <c r="Q197" s="43">
        <f t="shared" si="38"/>
        <v>0</v>
      </c>
      <c r="R197" s="43">
        <f t="shared" si="38"/>
        <v>0</v>
      </c>
      <c r="S197" s="43">
        <f t="shared" si="38"/>
        <v>0</v>
      </c>
      <c r="T197" s="43">
        <f t="shared" si="38"/>
        <v>0</v>
      </c>
      <c r="U197" s="43">
        <f t="shared" si="38"/>
        <v>0</v>
      </c>
      <c r="V197" s="43">
        <f t="shared" si="38"/>
        <v>0</v>
      </c>
      <c r="W197" s="45">
        <f t="shared" si="37"/>
        <v>0</v>
      </c>
      <c r="X197" s="45">
        <f>IF(C197=A_Stammdaten!$B$12,D_SAV!$M197-D_SAV!$Y197,HLOOKUP(A_Stammdaten!$B$12-1,$Z$5:$AF$304,ROW(C197)-4,FALSE)-$Y197)</f>
        <v>0</v>
      </c>
      <c r="Y197" s="45">
        <f>HLOOKUP(A_Stammdaten!$B$12,$Z$5:$AF$304,ROW(C197)-4,FALSE)</f>
        <v>0</v>
      </c>
      <c r="Z197" s="45">
        <f t="shared" si="28"/>
        <v>0</v>
      </c>
      <c r="AA197" s="45">
        <f t="shared" si="29"/>
        <v>0</v>
      </c>
      <c r="AB197" s="45">
        <f t="shared" si="30"/>
        <v>0</v>
      </c>
      <c r="AC197" s="45">
        <f t="shared" si="31"/>
        <v>0</v>
      </c>
      <c r="AD197" s="45">
        <f t="shared" si="32"/>
        <v>0</v>
      </c>
      <c r="AE197" s="45">
        <f t="shared" si="33"/>
        <v>0</v>
      </c>
      <c r="AF197" s="45">
        <f t="shared" si="34"/>
        <v>0</v>
      </c>
    </row>
    <row r="198" spans="1:32" x14ac:dyDescent="0.25">
      <c r="A198" s="17"/>
      <c r="B198" s="17"/>
      <c r="C198" s="34"/>
      <c r="D198" s="17"/>
      <c r="E198" s="17"/>
      <c r="F198" s="17"/>
      <c r="G198" s="17"/>
      <c r="H198" s="17"/>
      <c r="I198" s="53">
        <f>IF(C198&gt;A_Stammdaten!$B$12,0,SUM(D198,E198)-G198)</f>
        <v>0</v>
      </c>
      <c r="J198" s="17"/>
      <c r="K198" s="17"/>
      <c r="L198" s="17"/>
      <c r="M198" s="53">
        <f t="shared" si="35"/>
        <v>0</v>
      </c>
      <c r="N198" s="54">
        <f>IF(ISBLANK($B198),0,VLOOKUP($B198,Listen!$A$2:$C$45,2,FALSE))</f>
        <v>0</v>
      </c>
      <c r="O198" s="54">
        <f>IF(ISBLANK($B198),0,VLOOKUP($B198,Listen!$A$2:$C$45,3,FALSE))</f>
        <v>0</v>
      </c>
      <c r="P198" s="43">
        <f t="shared" ref="P198:P261" si="39">$N198</f>
        <v>0</v>
      </c>
      <c r="Q198" s="43">
        <f t="shared" si="38"/>
        <v>0</v>
      </c>
      <c r="R198" s="43">
        <f t="shared" si="38"/>
        <v>0</v>
      </c>
      <c r="S198" s="43">
        <f t="shared" si="38"/>
        <v>0</v>
      </c>
      <c r="T198" s="43">
        <f t="shared" si="38"/>
        <v>0</v>
      </c>
      <c r="U198" s="43">
        <f t="shared" si="38"/>
        <v>0</v>
      </c>
      <c r="V198" s="43">
        <f t="shared" si="38"/>
        <v>0</v>
      </c>
      <c r="W198" s="45">
        <f t="shared" si="37"/>
        <v>0</v>
      </c>
      <c r="X198" s="45">
        <f>IF(C198=A_Stammdaten!$B$12,D_SAV!$M198-D_SAV!$Y198,HLOOKUP(A_Stammdaten!$B$12-1,$Z$5:$AF$304,ROW(C198)-4,FALSE)-$Y198)</f>
        <v>0</v>
      </c>
      <c r="Y198" s="45">
        <f>HLOOKUP(A_Stammdaten!$B$12,$Z$5:$AF$304,ROW(C198)-4,FALSE)</f>
        <v>0</v>
      </c>
      <c r="Z198" s="45">
        <f t="shared" ref="Z198:Z261" si="40">IF(OR($C198=0,$M198=0),0,IF($C198&lt;=Z$5,$M198-$M198/P198*(Z$5-$C198+1),0))</f>
        <v>0</v>
      </c>
      <c r="AA198" s="45">
        <f t="shared" ref="AA198:AA261" si="41">IF(OR($C198=0,$M198=0,Q198-(AA$5-$C198)=0),0,IF($C198&lt;AA$5,Z198-Z198/(Q198-(AA$5-$C198)),IF($C198=AA$5,$M198-$M198/Q198,0)))</f>
        <v>0</v>
      </c>
      <c r="AB198" s="45">
        <f t="shared" ref="AB198:AB261" si="42">IF(OR($C198=0,$M198=0,R198-(AB$5-$C198)=0),0,IF($C198&lt;AB$5,AA198-AA198/(R198-(AB$5-$C198)),IF($C198=AB$5,$M198-$M198/R198,0)))</f>
        <v>0</v>
      </c>
      <c r="AC198" s="45">
        <f t="shared" ref="AC198:AC261" si="43">IF(OR($C198=0,$M198=0,S198-(AC$5-$C198)=0),0,IF($C198&lt;AC$5,AB198-AB198/(S198-(AC$5-$C198)),IF($C198=AC$5,$M198-$M198/S198,0)))</f>
        <v>0</v>
      </c>
      <c r="AD198" s="45">
        <f t="shared" ref="AD198:AD261" si="44">IF(OR($C198=0,$M198=0,T198-(AD$5-$C198)=0),0,IF($C198&lt;AD$5,AC198-AC198/(T198-(AD$5-$C198)),IF($C198=AD$5,$M198-$M198/T198,0)))</f>
        <v>0</v>
      </c>
      <c r="AE198" s="45">
        <f t="shared" ref="AE198:AE261" si="45">IF(OR($C198=0,$M198=0,U198-(AE$5-$C198)=0),0,IF($C198&lt;AE$5,AD198-AD198/(U198-(AE$5-$C198)),IF($C198=AE$5,$M198-$M198/U198,0)))</f>
        <v>0</v>
      </c>
      <c r="AF198" s="45">
        <f t="shared" ref="AF198:AF261" si="46">IF(OR($C198=0,$M198=0,V198-(AF$5-$C198)=0),0,IF($C198&lt;AF$5,AE198-AE198/(V198-(AF$5-$C198)),IF($C198=AF$5,$M198-$M198/V198,0)))</f>
        <v>0</v>
      </c>
    </row>
    <row r="199" spans="1:32" x14ac:dyDescent="0.25">
      <c r="A199" s="17"/>
      <c r="B199" s="17"/>
      <c r="C199" s="34"/>
      <c r="D199" s="17"/>
      <c r="E199" s="17"/>
      <c r="F199" s="17"/>
      <c r="G199" s="17"/>
      <c r="H199" s="17"/>
      <c r="I199" s="53">
        <f>IF(C199&gt;A_Stammdaten!$B$12,0,SUM(D199,E199)-G199)</f>
        <v>0</v>
      </c>
      <c r="J199" s="17"/>
      <c r="K199" s="17"/>
      <c r="L199" s="17"/>
      <c r="M199" s="53">
        <f t="shared" ref="M199:M262" si="47">I199-J199-K199</f>
        <v>0</v>
      </c>
      <c r="N199" s="54">
        <f>IF(ISBLANK($B199),0,VLOOKUP($B199,Listen!$A$2:$C$45,2,FALSE))</f>
        <v>0</v>
      </c>
      <c r="O199" s="54">
        <f>IF(ISBLANK($B199),0,VLOOKUP($B199,Listen!$A$2:$C$45,3,FALSE))</f>
        <v>0</v>
      </c>
      <c r="P199" s="43">
        <f t="shared" si="39"/>
        <v>0</v>
      </c>
      <c r="Q199" s="43">
        <f t="shared" si="38"/>
        <v>0</v>
      </c>
      <c r="R199" s="43">
        <f t="shared" si="38"/>
        <v>0</v>
      </c>
      <c r="S199" s="43">
        <f t="shared" si="38"/>
        <v>0</v>
      </c>
      <c r="T199" s="43">
        <f t="shared" si="38"/>
        <v>0</v>
      </c>
      <c r="U199" s="43">
        <f t="shared" si="38"/>
        <v>0</v>
      </c>
      <c r="V199" s="43">
        <f t="shared" si="38"/>
        <v>0</v>
      </c>
      <c r="W199" s="45">
        <f t="shared" si="37"/>
        <v>0</v>
      </c>
      <c r="X199" s="45">
        <f>IF(C199=A_Stammdaten!$B$12,D_SAV!$M199-D_SAV!$Y199,HLOOKUP(A_Stammdaten!$B$12-1,$Z$5:$AF$304,ROW(C199)-4,FALSE)-$Y199)</f>
        <v>0</v>
      </c>
      <c r="Y199" s="45">
        <f>HLOOKUP(A_Stammdaten!$B$12,$Z$5:$AF$304,ROW(C199)-4,FALSE)</f>
        <v>0</v>
      </c>
      <c r="Z199" s="45">
        <f t="shared" si="40"/>
        <v>0</v>
      </c>
      <c r="AA199" s="45">
        <f t="shared" si="41"/>
        <v>0</v>
      </c>
      <c r="AB199" s="45">
        <f t="shared" si="42"/>
        <v>0</v>
      </c>
      <c r="AC199" s="45">
        <f t="shared" si="43"/>
        <v>0</v>
      </c>
      <c r="AD199" s="45">
        <f t="shared" si="44"/>
        <v>0</v>
      </c>
      <c r="AE199" s="45">
        <f t="shared" si="45"/>
        <v>0</v>
      </c>
      <c r="AF199" s="45">
        <f t="shared" si="46"/>
        <v>0</v>
      </c>
    </row>
    <row r="200" spans="1:32" x14ac:dyDescent="0.25">
      <c r="A200" s="17"/>
      <c r="B200" s="17"/>
      <c r="C200" s="34"/>
      <c r="D200" s="17"/>
      <c r="E200" s="17"/>
      <c r="F200" s="17"/>
      <c r="G200" s="17"/>
      <c r="H200" s="17"/>
      <c r="I200" s="53">
        <f>IF(C200&gt;A_Stammdaten!$B$12,0,SUM(D200,E200)-G200)</f>
        <v>0</v>
      </c>
      <c r="J200" s="17"/>
      <c r="K200" s="17"/>
      <c r="L200" s="17"/>
      <c r="M200" s="53">
        <f t="shared" si="47"/>
        <v>0</v>
      </c>
      <c r="N200" s="54">
        <f>IF(ISBLANK($B200),0,VLOOKUP($B200,Listen!$A$2:$C$45,2,FALSE))</f>
        <v>0</v>
      </c>
      <c r="O200" s="54">
        <f>IF(ISBLANK($B200),0,VLOOKUP($B200,Listen!$A$2:$C$45,3,FALSE))</f>
        <v>0</v>
      </c>
      <c r="P200" s="43">
        <f t="shared" si="39"/>
        <v>0</v>
      </c>
      <c r="Q200" s="43">
        <f t="shared" si="38"/>
        <v>0</v>
      </c>
      <c r="R200" s="43">
        <f t="shared" si="38"/>
        <v>0</v>
      </c>
      <c r="S200" s="43">
        <f t="shared" si="38"/>
        <v>0</v>
      </c>
      <c r="T200" s="43">
        <f t="shared" si="38"/>
        <v>0</v>
      </c>
      <c r="U200" s="43">
        <f t="shared" si="38"/>
        <v>0</v>
      </c>
      <c r="V200" s="43">
        <f t="shared" si="38"/>
        <v>0</v>
      </c>
      <c r="W200" s="45">
        <f t="shared" si="37"/>
        <v>0</v>
      </c>
      <c r="X200" s="45">
        <f>IF(C200=A_Stammdaten!$B$12,D_SAV!$M200-D_SAV!$Y200,HLOOKUP(A_Stammdaten!$B$12-1,$Z$5:$AF$304,ROW(C200)-4,FALSE)-$Y200)</f>
        <v>0</v>
      </c>
      <c r="Y200" s="45">
        <f>HLOOKUP(A_Stammdaten!$B$12,$Z$5:$AF$304,ROW(C200)-4,FALSE)</f>
        <v>0</v>
      </c>
      <c r="Z200" s="45">
        <f t="shared" si="40"/>
        <v>0</v>
      </c>
      <c r="AA200" s="45">
        <f t="shared" si="41"/>
        <v>0</v>
      </c>
      <c r="AB200" s="45">
        <f t="shared" si="42"/>
        <v>0</v>
      </c>
      <c r="AC200" s="45">
        <f t="shared" si="43"/>
        <v>0</v>
      </c>
      <c r="AD200" s="45">
        <f t="shared" si="44"/>
        <v>0</v>
      </c>
      <c r="AE200" s="45">
        <f t="shared" si="45"/>
        <v>0</v>
      </c>
      <c r="AF200" s="45">
        <f t="shared" si="46"/>
        <v>0</v>
      </c>
    </row>
    <row r="201" spans="1:32" x14ac:dyDescent="0.25">
      <c r="A201" s="17"/>
      <c r="B201" s="17"/>
      <c r="C201" s="34"/>
      <c r="D201" s="17"/>
      <c r="E201" s="17"/>
      <c r="F201" s="17"/>
      <c r="G201" s="17"/>
      <c r="H201" s="17"/>
      <c r="I201" s="53">
        <f>IF(C201&gt;A_Stammdaten!$B$12,0,SUM(D201,E201)-G201)</f>
        <v>0</v>
      </c>
      <c r="J201" s="17"/>
      <c r="K201" s="17"/>
      <c r="L201" s="17"/>
      <c r="M201" s="53">
        <f t="shared" si="47"/>
        <v>0</v>
      </c>
      <c r="N201" s="54">
        <f>IF(ISBLANK($B201),0,VLOOKUP($B201,Listen!$A$2:$C$45,2,FALSE))</f>
        <v>0</v>
      </c>
      <c r="O201" s="54">
        <f>IF(ISBLANK($B201),0,VLOOKUP($B201,Listen!$A$2:$C$45,3,FALSE))</f>
        <v>0</v>
      </c>
      <c r="P201" s="43">
        <f t="shared" si="39"/>
        <v>0</v>
      </c>
      <c r="Q201" s="43">
        <f t="shared" si="38"/>
        <v>0</v>
      </c>
      <c r="R201" s="43">
        <f t="shared" si="38"/>
        <v>0</v>
      </c>
      <c r="S201" s="43">
        <f t="shared" si="38"/>
        <v>0</v>
      </c>
      <c r="T201" s="43">
        <f t="shared" si="38"/>
        <v>0</v>
      </c>
      <c r="U201" s="43">
        <f t="shared" si="38"/>
        <v>0</v>
      </c>
      <c r="V201" s="43">
        <f t="shared" si="38"/>
        <v>0</v>
      </c>
      <c r="W201" s="45">
        <f t="shared" si="37"/>
        <v>0</v>
      </c>
      <c r="X201" s="45">
        <f>IF(C201=A_Stammdaten!$B$12,D_SAV!$M201-D_SAV!$Y201,HLOOKUP(A_Stammdaten!$B$12-1,$Z$5:$AF$304,ROW(C201)-4,FALSE)-$Y201)</f>
        <v>0</v>
      </c>
      <c r="Y201" s="45">
        <f>HLOOKUP(A_Stammdaten!$B$12,$Z$5:$AF$304,ROW(C201)-4,FALSE)</f>
        <v>0</v>
      </c>
      <c r="Z201" s="45">
        <f t="shared" si="40"/>
        <v>0</v>
      </c>
      <c r="AA201" s="45">
        <f t="shared" si="41"/>
        <v>0</v>
      </c>
      <c r="AB201" s="45">
        <f t="shared" si="42"/>
        <v>0</v>
      </c>
      <c r="AC201" s="45">
        <f t="shared" si="43"/>
        <v>0</v>
      </c>
      <c r="AD201" s="45">
        <f t="shared" si="44"/>
        <v>0</v>
      </c>
      <c r="AE201" s="45">
        <f t="shared" si="45"/>
        <v>0</v>
      </c>
      <c r="AF201" s="45">
        <f t="shared" si="46"/>
        <v>0</v>
      </c>
    </row>
    <row r="202" spans="1:32" x14ac:dyDescent="0.25">
      <c r="A202" s="17"/>
      <c r="B202" s="17"/>
      <c r="C202" s="34"/>
      <c r="D202" s="17"/>
      <c r="E202" s="17"/>
      <c r="F202" s="17"/>
      <c r="G202" s="17"/>
      <c r="H202" s="17"/>
      <c r="I202" s="53">
        <f>IF(C202&gt;A_Stammdaten!$B$12,0,SUM(D202,E202)-G202)</f>
        <v>0</v>
      </c>
      <c r="J202" s="17"/>
      <c r="K202" s="17"/>
      <c r="L202" s="17"/>
      <c r="M202" s="53">
        <f t="shared" si="47"/>
        <v>0</v>
      </c>
      <c r="N202" s="54">
        <f>IF(ISBLANK($B202),0,VLOOKUP($B202,Listen!$A$2:$C$45,2,FALSE))</f>
        <v>0</v>
      </c>
      <c r="O202" s="54">
        <f>IF(ISBLANK($B202),0,VLOOKUP($B202,Listen!$A$2:$C$45,3,FALSE))</f>
        <v>0</v>
      </c>
      <c r="P202" s="43">
        <f t="shared" si="39"/>
        <v>0</v>
      </c>
      <c r="Q202" s="43">
        <f t="shared" si="38"/>
        <v>0</v>
      </c>
      <c r="R202" s="43">
        <f t="shared" si="38"/>
        <v>0</v>
      </c>
      <c r="S202" s="43">
        <f t="shared" si="38"/>
        <v>0</v>
      </c>
      <c r="T202" s="43">
        <f t="shared" si="38"/>
        <v>0</v>
      </c>
      <c r="U202" s="43">
        <f t="shared" si="38"/>
        <v>0</v>
      </c>
      <c r="V202" s="43">
        <f t="shared" si="38"/>
        <v>0</v>
      </c>
      <c r="W202" s="45">
        <f t="shared" si="37"/>
        <v>0</v>
      </c>
      <c r="X202" s="45">
        <f>IF(C202=A_Stammdaten!$B$12,D_SAV!$M202-D_SAV!$Y202,HLOOKUP(A_Stammdaten!$B$12-1,$Z$5:$AF$304,ROW(C202)-4,FALSE)-$Y202)</f>
        <v>0</v>
      </c>
      <c r="Y202" s="45">
        <f>HLOOKUP(A_Stammdaten!$B$12,$Z$5:$AF$304,ROW(C202)-4,FALSE)</f>
        <v>0</v>
      </c>
      <c r="Z202" s="45">
        <f t="shared" si="40"/>
        <v>0</v>
      </c>
      <c r="AA202" s="45">
        <f t="shared" si="41"/>
        <v>0</v>
      </c>
      <c r="AB202" s="45">
        <f t="shared" si="42"/>
        <v>0</v>
      </c>
      <c r="AC202" s="45">
        <f t="shared" si="43"/>
        <v>0</v>
      </c>
      <c r="AD202" s="45">
        <f t="shared" si="44"/>
        <v>0</v>
      </c>
      <c r="AE202" s="45">
        <f t="shared" si="45"/>
        <v>0</v>
      </c>
      <c r="AF202" s="45">
        <f t="shared" si="46"/>
        <v>0</v>
      </c>
    </row>
    <row r="203" spans="1:32" x14ac:dyDescent="0.25">
      <c r="A203" s="17"/>
      <c r="B203" s="17"/>
      <c r="C203" s="34"/>
      <c r="D203" s="17"/>
      <c r="E203" s="17"/>
      <c r="F203" s="17"/>
      <c r="G203" s="17"/>
      <c r="H203" s="17"/>
      <c r="I203" s="53">
        <f>IF(C203&gt;A_Stammdaten!$B$12,0,SUM(D203,E203)-G203)</f>
        <v>0</v>
      </c>
      <c r="J203" s="17"/>
      <c r="K203" s="17"/>
      <c r="L203" s="17"/>
      <c r="M203" s="53">
        <f t="shared" si="47"/>
        <v>0</v>
      </c>
      <c r="N203" s="54">
        <f>IF(ISBLANK($B203),0,VLOOKUP($B203,Listen!$A$2:$C$45,2,FALSE))</f>
        <v>0</v>
      </c>
      <c r="O203" s="54">
        <f>IF(ISBLANK($B203),0,VLOOKUP($B203,Listen!$A$2:$C$45,3,FALSE))</f>
        <v>0</v>
      </c>
      <c r="P203" s="43">
        <f t="shared" si="39"/>
        <v>0</v>
      </c>
      <c r="Q203" s="43">
        <f t="shared" si="38"/>
        <v>0</v>
      </c>
      <c r="R203" s="43">
        <f t="shared" si="38"/>
        <v>0</v>
      </c>
      <c r="S203" s="43">
        <f t="shared" si="38"/>
        <v>0</v>
      </c>
      <c r="T203" s="43">
        <f t="shared" si="38"/>
        <v>0</v>
      </c>
      <c r="U203" s="43">
        <f t="shared" si="38"/>
        <v>0</v>
      </c>
      <c r="V203" s="43">
        <f t="shared" si="38"/>
        <v>0</v>
      </c>
      <c r="W203" s="45">
        <f t="shared" si="37"/>
        <v>0</v>
      </c>
      <c r="X203" s="45">
        <f>IF(C203=A_Stammdaten!$B$12,D_SAV!$M203-D_SAV!$Y203,HLOOKUP(A_Stammdaten!$B$12-1,$Z$5:$AF$304,ROW(C203)-4,FALSE)-$Y203)</f>
        <v>0</v>
      </c>
      <c r="Y203" s="45">
        <f>HLOOKUP(A_Stammdaten!$B$12,$Z$5:$AF$304,ROW(C203)-4,FALSE)</f>
        <v>0</v>
      </c>
      <c r="Z203" s="45">
        <f t="shared" si="40"/>
        <v>0</v>
      </c>
      <c r="AA203" s="45">
        <f t="shared" si="41"/>
        <v>0</v>
      </c>
      <c r="AB203" s="45">
        <f t="shared" si="42"/>
        <v>0</v>
      </c>
      <c r="AC203" s="45">
        <f t="shared" si="43"/>
        <v>0</v>
      </c>
      <c r="AD203" s="45">
        <f t="shared" si="44"/>
        <v>0</v>
      </c>
      <c r="AE203" s="45">
        <f t="shared" si="45"/>
        <v>0</v>
      </c>
      <c r="AF203" s="45">
        <f t="shared" si="46"/>
        <v>0</v>
      </c>
    </row>
    <row r="204" spans="1:32" x14ac:dyDescent="0.25">
      <c r="A204" s="17"/>
      <c r="B204" s="17"/>
      <c r="C204" s="34"/>
      <c r="D204" s="17"/>
      <c r="E204" s="17"/>
      <c r="F204" s="17"/>
      <c r="G204" s="17"/>
      <c r="H204" s="17"/>
      <c r="I204" s="53">
        <f>IF(C204&gt;A_Stammdaten!$B$12,0,SUM(D204,E204)-G204)</f>
        <v>0</v>
      </c>
      <c r="J204" s="17"/>
      <c r="K204" s="17"/>
      <c r="L204" s="17"/>
      <c r="M204" s="53">
        <f t="shared" si="47"/>
        <v>0</v>
      </c>
      <c r="N204" s="54">
        <f>IF(ISBLANK($B204),0,VLOOKUP($B204,Listen!$A$2:$C$45,2,FALSE))</f>
        <v>0</v>
      </c>
      <c r="O204" s="54">
        <f>IF(ISBLANK($B204),0,VLOOKUP($B204,Listen!$A$2:$C$45,3,FALSE))</f>
        <v>0</v>
      </c>
      <c r="P204" s="43">
        <f t="shared" si="39"/>
        <v>0</v>
      </c>
      <c r="Q204" s="43">
        <f t="shared" si="38"/>
        <v>0</v>
      </c>
      <c r="R204" s="43">
        <f t="shared" si="38"/>
        <v>0</v>
      </c>
      <c r="S204" s="43">
        <f t="shared" si="38"/>
        <v>0</v>
      </c>
      <c r="T204" s="43">
        <f t="shared" si="38"/>
        <v>0</v>
      </c>
      <c r="U204" s="43">
        <f t="shared" si="38"/>
        <v>0</v>
      </c>
      <c r="V204" s="43">
        <f t="shared" si="38"/>
        <v>0</v>
      </c>
      <c r="W204" s="45">
        <f t="shared" si="37"/>
        <v>0</v>
      </c>
      <c r="X204" s="45">
        <f>IF(C204=A_Stammdaten!$B$12,D_SAV!$M204-D_SAV!$Y204,HLOOKUP(A_Stammdaten!$B$12-1,$Z$5:$AF$304,ROW(C204)-4,FALSE)-$Y204)</f>
        <v>0</v>
      </c>
      <c r="Y204" s="45">
        <f>HLOOKUP(A_Stammdaten!$B$12,$Z$5:$AF$304,ROW(C204)-4,FALSE)</f>
        <v>0</v>
      </c>
      <c r="Z204" s="45">
        <f t="shared" si="40"/>
        <v>0</v>
      </c>
      <c r="AA204" s="45">
        <f t="shared" si="41"/>
        <v>0</v>
      </c>
      <c r="AB204" s="45">
        <f t="shared" si="42"/>
        <v>0</v>
      </c>
      <c r="AC204" s="45">
        <f t="shared" si="43"/>
        <v>0</v>
      </c>
      <c r="AD204" s="45">
        <f t="shared" si="44"/>
        <v>0</v>
      </c>
      <c r="AE204" s="45">
        <f t="shared" si="45"/>
        <v>0</v>
      </c>
      <c r="AF204" s="45">
        <f t="shared" si="46"/>
        <v>0</v>
      </c>
    </row>
    <row r="205" spans="1:32" x14ac:dyDescent="0.25">
      <c r="A205" s="17"/>
      <c r="B205" s="17"/>
      <c r="C205" s="34"/>
      <c r="D205" s="17"/>
      <c r="E205" s="17"/>
      <c r="F205" s="17"/>
      <c r="G205" s="17"/>
      <c r="H205" s="17"/>
      <c r="I205" s="53">
        <f>IF(C205&gt;A_Stammdaten!$B$12,0,SUM(D205,E205)-G205)</f>
        <v>0</v>
      </c>
      <c r="J205" s="17"/>
      <c r="K205" s="17"/>
      <c r="L205" s="17"/>
      <c r="M205" s="53">
        <f t="shared" si="47"/>
        <v>0</v>
      </c>
      <c r="N205" s="54">
        <f>IF(ISBLANK($B205),0,VLOOKUP($B205,Listen!$A$2:$C$45,2,FALSE))</f>
        <v>0</v>
      </c>
      <c r="O205" s="54">
        <f>IF(ISBLANK($B205),0,VLOOKUP($B205,Listen!$A$2:$C$45,3,FALSE))</f>
        <v>0</v>
      </c>
      <c r="P205" s="43">
        <f t="shared" si="39"/>
        <v>0</v>
      </c>
      <c r="Q205" s="43">
        <f t="shared" si="38"/>
        <v>0</v>
      </c>
      <c r="R205" s="43">
        <f t="shared" si="38"/>
        <v>0</v>
      </c>
      <c r="S205" s="43">
        <f t="shared" si="38"/>
        <v>0</v>
      </c>
      <c r="T205" s="43">
        <f t="shared" si="38"/>
        <v>0</v>
      </c>
      <c r="U205" s="43">
        <f t="shared" si="38"/>
        <v>0</v>
      </c>
      <c r="V205" s="43">
        <f t="shared" si="38"/>
        <v>0</v>
      </c>
      <c r="W205" s="45">
        <f t="shared" si="37"/>
        <v>0</v>
      </c>
      <c r="X205" s="45">
        <f>IF(C205=A_Stammdaten!$B$12,D_SAV!$M205-D_SAV!$Y205,HLOOKUP(A_Stammdaten!$B$12-1,$Z$5:$AF$304,ROW(C205)-4,FALSE)-$Y205)</f>
        <v>0</v>
      </c>
      <c r="Y205" s="45">
        <f>HLOOKUP(A_Stammdaten!$B$12,$Z$5:$AF$304,ROW(C205)-4,FALSE)</f>
        <v>0</v>
      </c>
      <c r="Z205" s="45">
        <f t="shared" si="40"/>
        <v>0</v>
      </c>
      <c r="AA205" s="45">
        <f t="shared" si="41"/>
        <v>0</v>
      </c>
      <c r="AB205" s="45">
        <f t="shared" si="42"/>
        <v>0</v>
      </c>
      <c r="AC205" s="45">
        <f t="shared" si="43"/>
        <v>0</v>
      </c>
      <c r="AD205" s="45">
        <f t="shared" si="44"/>
        <v>0</v>
      </c>
      <c r="AE205" s="45">
        <f t="shared" si="45"/>
        <v>0</v>
      </c>
      <c r="AF205" s="45">
        <f t="shared" si="46"/>
        <v>0</v>
      </c>
    </row>
    <row r="206" spans="1:32" x14ac:dyDescent="0.25">
      <c r="A206" s="17"/>
      <c r="B206" s="17"/>
      <c r="C206" s="34"/>
      <c r="D206" s="17"/>
      <c r="E206" s="17"/>
      <c r="F206" s="17"/>
      <c r="G206" s="17"/>
      <c r="H206" s="17"/>
      <c r="I206" s="53">
        <f>IF(C206&gt;A_Stammdaten!$B$12,0,SUM(D206,E206)-G206)</f>
        <v>0</v>
      </c>
      <c r="J206" s="17"/>
      <c r="K206" s="17"/>
      <c r="L206" s="17"/>
      <c r="M206" s="53">
        <f t="shared" si="47"/>
        <v>0</v>
      </c>
      <c r="N206" s="54">
        <f>IF(ISBLANK($B206),0,VLOOKUP($B206,Listen!$A$2:$C$45,2,FALSE))</f>
        <v>0</v>
      </c>
      <c r="O206" s="54">
        <f>IF(ISBLANK($B206),0,VLOOKUP($B206,Listen!$A$2:$C$45,3,FALSE))</f>
        <v>0</v>
      </c>
      <c r="P206" s="43">
        <f t="shared" si="39"/>
        <v>0</v>
      </c>
      <c r="Q206" s="43">
        <f t="shared" si="38"/>
        <v>0</v>
      </c>
      <c r="R206" s="43">
        <f t="shared" si="38"/>
        <v>0</v>
      </c>
      <c r="S206" s="43">
        <f t="shared" si="38"/>
        <v>0</v>
      </c>
      <c r="T206" s="43">
        <f t="shared" si="38"/>
        <v>0</v>
      </c>
      <c r="U206" s="43">
        <f t="shared" si="38"/>
        <v>0</v>
      </c>
      <c r="V206" s="43">
        <f t="shared" si="38"/>
        <v>0</v>
      </c>
      <c r="W206" s="45">
        <f t="shared" si="37"/>
        <v>0</v>
      </c>
      <c r="X206" s="45">
        <f>IF(C206=A_Stammdaten!$B$12,D_SAV!$M206-D_SAV!$Y206,HLOOKUP(A_Stammdaten!$B$12-1,$Z$5:$AF$304,ROW(C206)-4,FALSE)-$Y206)</f>
        <v>0</v>
      </c>
      <c r="Y206" s="45">
        <f>HLOOKUP(A_Stammdaten!$B$12,$Z$5:$AF$304,ROW(C206)-4,FALSE)</f>
        <v>0</v>
      </c>
      <c r="Z206" s="45">
        <f t="shared" si="40"/>
        <v>0</v>
      </c>
      <c r="AA206" s="45">
        <f t="shared" si="41"/>
        <v>0</v>
      </c>
      <c r="AB206" s="45">
        <f t="shared" si="42"/>
        <v>0</v>
      </c>
      <c r="AC206" s="45">
        <f t="shared" si="43"/>
        <v>0</v>
      </c>
      <c r="AD206" s="45">
        <f t="shared" si="44"/>
        <v>0</v>
      </c>
      <c r="AE206" s="45">
        <f t="shared" si="45"/>
        <v>0</v>
      </c>
      <c r="AF206" s="45">
        <f t="shared" si="46"/>
        <v>0</v>
      </c>
    </row>
    <row r="207" spans="1:32" x14ac:dyDescent="0.25">
      <c r="A207" s="17"/>
      <c r="B207" s="17"/>
      <c r="C207" s="34"/>
      <c r="D207" s="17"/>
      <c r="E207" s="17"/>
      <c r="F207" s="17"/>
      <c r="G207" s="17"/>
      <c r="H207" s="17"/>
      <c r="I207" s="53">
        <f>IF(C207&gt;A_Stammdaten!$B$12,0,SUM(D207,E207)-G207)</f>
        <v>0</v>
      </c>
      <c r="J207" s="17"/>
      <c r="K207" s="17"/>
      <c r="L207" s="17"/>
      <c r="M207" s="53">
        <f t="shared" si="47"/>
        <v>0</v>
      </c>
      <c r="N207" s="54">
        <f>IF(ISBLANK($B207),0,VLOOKUP($B207,Listen!$A$2:$C$45,2,FALSE))</f>
        <v>0</v>
      </c>
      <c r="O207" s="54">
        <f>IF(ISBLANK($B207),0,VLOOKUP($B207,Listen!$A$2:$C$45,3,FALSE))</f>
        <v>0</v>
      </c>
      <c r="P207" s="43">
        <f t="shared" si="39"/>
        <v>0</v>
      </c>
      <c r="Q207" s="43">
        <f t="shared" si="38"/>
        <v>0</v>
      </c>
      <c r="R207" s="43">
        <f t="shared" si="38"/>
        <v>0</v>
      </c>
      <c r="S207" s="43">
        <f t="shared" si="38"/>
        <v>0</v>
      </c>
      <c r="T207" s="43">
        <f t="shared" si="38"/>
        <v>0</v>
      </c>
      <c r="U207" s="43">
        <f t="shared" si="38"/>
        <v>0</v>
      </c>
      <c r="V207" s="43">
        <f t="shared" si="38"/>
        <v>0</v>
      </c>
      <c r="W207" s="45">
        <f t="shared" si="37"/>
        <v>0</v>
      </c>
      <c r="X207" s="45">
        <f>IF(C207=A_Stammdaten!$B$12,D_SAV!$M207-D_SAV!$Y207,HLOOKUP(A_Stammdaten!$B$12-1,$Z$5:$AF$304,ROW(C207)-4,FALSE)-$Y207)</f>
        <v>0</v>
      </c>
      <c r="Y207" s="45">
        <f>HLOOKUP(A_Stammdaten!$B$12,$Z$5:$AF$304,ROW(C207)-4,FALSE)</f>
        <v>0</v>
      </c>
      <c r="Z207" s="45">
        <f t="shared" si="40"/>
        <v>0</v>
      </c>
      <c r="AA207" s="45">
        <f t="shared" si="41"/>
        <v>0</v>
      </c>
      <c r="AB207" s="45">
        <f t="shared" si="42"/>
        <v>0</v>
      </c>
      <c r="AC207" s="45">
        <f t="shared" si="43"/>
        <v>0</v>
      </c>
      <c r="AD207" s="45">
        <f t="shared" si="44"/>
        <v>0</v>
      </c>
      <c r="AE207" s="45">
        <f t="shared" si="45"/>
        <v>0</v>
      </c>
      <c r="AF207" s="45">
        <f t="shared" si="46"/>
        <v>0</v>
      </c>
    </row>
    <row r="208" spans="1:32" x14ac:dyDescent="0.25">
      <c r="A208" s="17"/>
      <c r="B208" s="17"/>
      <c r="C208" s="34"/>
      <c r="D208" s="17"/>
      <c r="E208" s="17"/>
      <c r="F208" s="17"/>
      <c r="G208" s="17"/>
      <c r="H208" s="17"/>
      <c r="I208" s="53">
        <f>IF(C208&gt;A_Stammdaten!$B$12,0,SUM(D208,E208)-G208)</f>
        <v>0</v>
      </c>
      <c r="J208" s="17"/>
      <c r="K208" s="17"/>
      <c r="L208" s="17"/>
      <c r="M208" s="53">
        <f t="shared" si="47"/>
        <v>0</v>
      </c>
      <c r="N208" s="54">
        <f>IF(ISBLANK($B208),0,VLOOKUP($B208,Listen!$A$2:$C$45,2,FALSE))</f>
        <v>0</v>
      </c>
      <c r="O208" s="54">
        <f>IF(ISBLANK($B208),0,VLOOKUP($B208,Listen!$A$2:$C$45,3,FALSE))</f>
        <v>0</v>
      </c>
      <c r="P208" s="43">
        <f t="shared" si="39"/>
        <v>0</v>
      </c>
      <c r="Q208" s="43">
        <f t="shared" si="38"/>
        <v>0</v>
      </c>
      <c r="R208" s="43">
        <f t="shared" si="38"/>
        <v>0</v>
      </c>
      <c r="S208" s="43">
        <f t="shared" si="38"/>
        <v>0</v>
      </c>
      <c r="T208" s="43">
        <f t="shared" si="38"/>
        <v>0</v>
      </c>
      <c r="U208" s="43">
        <f t="shared" si="38"/>
        <v>0</v>
      </c>
      <c r="V208" s="43">
        <f t="shared" si="38"/>
        <v>0</v>
      </c>
      <c r="W208" s="45">
        <f t="shared" si="37"/>
        <v>0</v>
      </c>
      <c r="X208" s="45">
        <f>IF(C208=A_Stammdaten!$B$12,D_SAV!$M208-D_SAV!$Y208,HLOOKUP(A_Stammdaten!$B$12-1,$Z$5:$AF$304,ROW(C208)-4,FALSE)-$Y208)</f>
        <v>0</v>
      </c>
      <c r="Y208" s="45">
        <f>HLOOKUP(A_Stammdaten!$B$12,$Z$5:$AF$304,ROW(C208)-4,FALSE)</f>
        <v>0</v>
      </c>
      <c r="Z208" s="45">
        <f t="shared" si="40"/>
        <v>0</v>
      </c>
      <c r="AA208" s="45">
        <f t="shared" si="41"/>
        <v>0</v>
      </c>
      <c r="AB208" s="45">
        <f t="shared" si="42"/>
        <v>0</v>
      </c>
      <c r="AC208" s="45">
        <f t="shared" si="43"/>
        <v>0</v>
      </c>
      <c r="AD208" s="45">
        <f t="shared" si="44"/>
        <v>0</v>
      </c>
      <c r="AE208" s="45">
        <f t="shared" si="45"/>
        <v>0</v>
      </c>
      <c r="AF208" s="45">
        <f t="shared" si="46"/>
        <v>0</v>
      </c>
    </row>
    <row r="209" spans="1:32" x14ac:dyDescent="0.25">
      <c r="A209" s="17"/>
      <c r="B209" s="17"/>
      <c r="C209" s="34"/>
      <c r="D209" s="17"/>
      <c r="E209" s="17"/>
      <c r="F209" s="17"/>
      <c r="G209" s="17"/>
      <c r="H209" s="17"/>
      <c r="I209" s="53">
        <f>IF(C209&gt;A_Stammdaten!$B$12,0,SUM(D209,E209)-G209)</f>
        <v>0</v>
      </c>
      <c r="J209" s="17"/>
      <c r="K209" s="17"/>
      <c r="L209" s="17"/>
      <c r="M209" s="53">
        <f t="shared" si="47"/>
        <v>0</v>
      </c>
      <c r="N209" s="54">
        <f>IF(ISBLANK($B209),0,VLOOKUP($B209,Listen!$A$2:$C$45,2,FALSE))</f>
        <v>0</v>
      </c>
      <c r="O209" s="54">
        <f>IF(ISBLANK($B209),0,VLOOKUP($B209,Listen!$A$2:$C$45,3,FALSE))</f>
        <v>0</v>
      </c>
      <c r="P209" s="43">
        <f t="shared" si="39"/>
        <v>0</v>
      </c>
      <c r="Q209" s="43">
        <f t="shared" si="38"/>
        <v>0</v>
      </c>
      <c r="R209" s="43">
        <f t="shared" si="38"/>
        <v>0</v>
      </c>
      <c r="S209" s="43">
        <f t="shared" si="38"/>
        <v>0</v>
      </c>
      <c r="T209" s="43">
        <f t="shared" si="38"/>
        <v>0</v>
      </c>
      <c r="U209" s="43">
        <f t="shared" si="38"/>
        <v>0</v>
      </c>
      <c r="V209" s="43">
        <f t="shared" si="38"/>
        <v>0</v>
      </c>
      <c r="W209" s="45">
        <f t="shared" si="37"/>
        <v>0</v>
      </c>
      <c r="X209" s="45">
        <f>IF(C209=A_Stammdaten!$B$12,D_SAV!$M209-D_SAV!$Y209,HLOOKUP(A_Stammdaten!$B$12-1,$Z$5:$AF$304,ROW(C209)-4,FALSE)-$Y209)</f>
        <v>0</v>
      </c>
      <c r="Y209" s="45">
        <f>HLOOKUP(A_Stammdaten!$B$12,$Z$5:$AF$304,ROW(C209)-4,FALSE)</f>
        <v>0</v>
      </c>
      <c r="Z209" s="45">
        <f t="shared" si="40"/>
        <v>0</v>
      </c>
      <c r="AA209" s="45">
        <f t="shared" si="41"/>
        <v>0</v>
      </c>
      <c r="AB209" s="45">
        <f t="shared" si="42"/>
        <v>0</v>
      </c>
      <c r="AC209" s="45">
        <f t="shared" si="43"/>
        <v>0</v>
      </c>
      <c r="AD209" s="45">
        <f t="shared" si="44"/>
        <v>0</v>
      </c>
      <c r="AE209" s="45">
        <f t="shared" si="45"/>
        <v>0</v>
      </c>
      <c r="AF209" s="45">
        <f t="shared" si="46"/>
        <v>0</v>
      </c>
    </row>
    <row r="210" spans="1:32" x14ac:dyDescent="0.25">
      <c r="A210" s="17"/>
      <c r="B210" s="17"/>
      <c r="C210" s="34"/>
      <c r="D210" s="17"/>
      <c r="E210" s="17"/>
      <c r="F210" s="17"/>
      <c r="G210" s="17"/>
      <c r="H210" s="17"/>
      <c r="I210" s="53">
        <f>IF(C210&gt;A_Stammdaten!$B$12,0,SUM(D210,E210)-G210)</f>
        <v>0</v>
      </c>
      <c r="J210" s="17"/>
      <c r="K210" s="17"/>
      <c r="L210" s="17"/>
      <c r="M210" s="53">
        <f t="shared" si="47"/>
        <v>0</v>
      </c>
      <c r="N210" s="54">
        <f>IF(ISBLANK($B210),0,VLOOKUP($B210,Listen!$A$2:$C$45,2,FALSE))</f>
        <v>0</v>
      </c>
      <c r="O210" s="54">
        <f>IF(ISBLANK($B210),0,VLOOKUP($B210,Listen!$A$2:$C$45,3,FALSE))</f>
        <v>0</v>
      </c>
      <c r="P210" s="43">
        <f t="shared" si="39"/>
        <v>0</v>
      </c>
      <c r="Q210" s="43">
        <f t="shared" si="38"/>
        <v>0</v>
      </c>
      <c r="R210" s="43">
        <f t="shared" si="38"/>
        <v>0</v>
      </c>
      <c r="S210" s="43">
        <f t="shared" si="38"/>
        <v>0</v>
      </c>
      <c r="T210" s="43">
        <f t="shared" si="38"/>
        <v>0</v>
      </c>
      <c r="U210" s="43">
        <f t="shared" si="38"/>
        <v>0</v>
      </c>
      <c r="V210" s="43">
        <f t="shared" si="38"/>
        <v>0</v>
      </c>
      <c r="W210" s="45">
        <f t="shared" si="37"/>
        <v>0</v>
      </c>
      <c r="X210" s="45">
        <f>IF(C210=A_Stammdaten!$B$12,D_SAV!$M210-D_SAV!$Y210,HLOOKUP(A_Stammdaten!$B$12-1,$Z$5:$AF$304,ROW(C210)-4,FALSE)-$Y210)</f>
        <v>0</v>
      </c>
      <c r="Y210" s="45">
        <f>HLOOKUP(A_Stammdaten!$B$12,$Z$5:$AF$304,ROW(C210)-4,FALSE)</f>
        <v>0</v>
      </c>
      <c r="Z210" s="45">
        <f t="shared" si="40"/>
        <v>0</v>
      </c>
      <c r="AA210" s="45">
        <f t="shared" si="41"/>
        <v>0</v>
      </c>
      <c r="AB210" s="45">
        <f t="shared" si="42"/>
        <v>0</v>
      </c>
      <c r="AC210" s="45">
        <f t="shared" si="43"/>
        <v>0</v>
      </c>
      <c r="AD210" s="45">
        <f t="shared" si="44"/>
        <v>0</v>
      </c>
      <c r="AE210" s="45">
        <f t="shared" si="45"/>
        <v>0</v>
      </c>
      <c r="AF210" s="45">
        <f t="shared" si="46"/>
        <v>0</v>
      </c>
    </row>
    <row r="211" spans="1:32" x14ac:dyDescent="0.25">
      <c r="A211" s="17"/>
      <c r="B211" s="17"/>
      <c r="C211" s="34"/>
      <c r="D211" s="17"/>
      <c r="E211" s="17"/>
      <c r="F211" s="17"/>
      <c r="G211" s="17"/>
      <c r="H211" s="17"/>
      <c r="I211" s="53">
        <f>IF(C211&gt;A_Stammdaten!$B$12,0,SUM(D211,E211)-G211)</f>
        <v>0</v>
      </c>
      <c r="J211" s="17"/>
      <c r="K211" s="17"/>
      <c r="L211" s="17"/>
      <c r="M211" s="53">
        <f t="shared" si="47"/>
        <v>0</v>
      </c>
      <c r="N211" s="54">
        <f>IF(ISBLANK($B211),0,VLOOKUP($B211,Listen!$A$2:$C$45,2,FALSE))</f>
        <v>0</v>
      </c>
      <c r="O211" s="54">
        <f>IF(ISBLANK($B211),0,VLOOKUP($B211,Listen!$A$2:$C$45,3,FALSE))</f>
        <v>0</v>
      </c>
      <c r="P211" s="43">
        <f t="shared" si="39"/>
        <v>0</v>
      </c>
      <c r="Q211" s="43">
        <f t="shared" si="38"/>
        <v>0</v>
      </c>
      <c r="R211" s="43">
        <f t="shared" si="38"/>
        <v>0</v>
      </c>
      <c r="S211" s="43">
        <f t="shared" si="38"/>
        <v>0</v>
      </c>
      <c r="T211" s="43">
        <f t="shared" si="38"/>
        <v>0</v>
      </c>
      <c r="U211" s="43">
        <f t="shared" si="38"/>
        <v>0</v>
      </c>
      <c r="V211" s="43">
        <f t="shared" si="38"/>
        <v>0</v>
      </c>
      <c r="W211" s="45">
        <f t="shared" si="37"/>
        <v>0</v>
      </c>
      <c r="X211" s="45">
        <f>IF(C211=A_Stammdaten!$B$12,D_SAV!$M211-D_SAV!$Y211,HLOOKUP(A_Stammdaten!$B$12-1,$Z$5:$AF$304,ROW(C211)-4,FALSE)-$Y211)</f>
        <v>0</v>
      </c>
      <c r="Y211" s="45">
        <f>HLOOKUP(A_Stammdaten!$B$12,$Z$5:$AF$304,ROW(C211)-4,FALSE)</f>
        <v>0</v>
      </c>
      <c r="Z211" s="45">
        <f t="shared" si="40"/>
        <v>0</v>
      </c>
      <c r="AA211" s="45">
        <f t="shared" si="41"/>
        <v>0</v>
      </c>
      <c r="AB211" s="45">
        <f t="shared" si="42"/>
        <v>0</v>
      </c>
      <c r="AC211" s="45">
        <f t="shared" si="43"/>
        <v>0</v>
      </c>
      <c r="AD211" s="45">
        <f t="shared" si="44"/>
        <v>0</v>
      </c>
      <c r="AE211" s="45">
        <f t="shared" si="45"/>
        <v>0</v>
      </c>
      <c r="AF211" s="45">
        <f t="shared" si="46"/>
        <v>0</v>
      </c>
    </row>
    <row r="212" spans="1:32" x14ac:dyDescent="0.25">
      <c r="A212" s="17"/>
      <c r="B212" s="17"/>
      <c r="C212" s="34"/>
      <c r="D212" s="17"/>
      <c r="E212" s="17"/>
      <c r="F212" s="17"/>
      <c r="G212" s="17"/>
      <c r="H212" s="17"/>
      <c r="I212" s="53">
        <f>IF(C212&gt;A_Stammdaten!$B$12,0,SUM(D212,E212)-G212)</f>
        <v>0</v>
      </c>
      <c r="J212" s="17"/>
      <c r="K212" s="17"/>
      <c r="L212" s="17"/>
      <c r="M212" s="53">
        <f t="shared" si="47"/>
        <v>0</v>
      </c>
      <c r="N212" s="54">
        <f>IF(ISBLANK($B212),0,VLOOKUP($B212,Listen!$A$2:$C$45,2,FALSE))</f>
        <v>0</v>
      </c>
      <c r="O212" s="54">
        <f>IF(ISBLANK($B212),0,VLOOKUP($B212,Listen!$A$2:$C$45,3,FALSE))</f>
        <v>0</v>
      </c>
      <c r="P212" s="43">
        <f t="shared" si="39"/>
        <v>0</v>
      </c>
      <c r="Q212" s="43">
        <f t="shared" si="38"/>
        <v>0</v>
      </c>
      <c r="R212" s="43">
        <f t="shared" si="38"/>
        <v>0</v>
      </c>
      <c r="S212" s="43">
        <f t="shared" si="38"/>
        <v>0</v>
      </c>
      <c r="T212" s="43">
        <f t="shared" si="38"/>
        <v>0</v>
      </c>
      <c r="U212" s="43">
        <f t="shared" si="38"/>
        <v>0</v>
      </c>
      <c r="V212" s="43">
        <f t="shared" si="38"/>
        <v>0</v>
      </c>
      <c r="W212" s="45">
        <f t="shared" si="37"/>
        <v>0</v>
      </c>
      <c r="X212" s="45">
        <f>IF(C212=A_Stammdaten!$B$12,D_SAV!$M212-D_SAV!$Y212,HLOOKUP(A_Stammdaten!$B$12-1,$Z$5:$AF$304,ROW(C212)-4,FALSE)-$Y212)</f>
        <v>0</v>
      </c>
      <c r="Y212" s="45">
        <f>HLOOKUP(A_Stammdaten!$B$12,$Z$5:$AF$304,ROW(C212)-4,FALSE)</f>
        <v>0</v>
      </c>
      <c r="Z212" s="45">
        <f t="shared" si="40"/>
        <v>0</v>
      </c>
      <c r="AA212" s="45">
        <f t="shared" si="41"/>
        <v>0</v>
      </c>
      <c r="AB212" s="45">
        <f t="shared" si="42"/>
        <v>0</v>
      </c>
      <c r="AC212" s="45">
        <f t="shared" si="43"/>
        <v>0</v>
      </c>
      <c r="AD212" s="45">
        <f t="shared" si="44"/>
        <v>0</v>
      </c>
      <c r="AE212" s="45">
        <f t="shared" si="45"/>
        <v>0</v>
      </c>
      <c r="AF212" s="45">
        <f t="shared" si="46"/>
        <v>0</v>
      </c>
    </row>
    <row r="213" spans="1:32" x14ac:dyDescent="0.25">
      <c r="A213" s="17"/>
      <c r="B213" s="17"/>
      <c r="C213" s="34"/>
      <c r="D213" s="17"/>
      <c r="E213" s="17"/>
      <c r="F213" s="17"/>
      <c r="G213" s="17"/>
      <c r="H213" s="17"/>
      <c r="I213" s="53">
        <f>IF(C213&gt;A_Stammdaten!$B$12,0,SUM(D213,E213)-G213)</f>
        <v>0</v>
      </c>
      <c r="J213" s="17"/>
      <c r="K213" s="17"/>
      <c r="L213" s="17"/>
      <c r="M213" s="53">
        <f t="shared" si="47"/>
        <v>0</v>
      </c>
      <c r="N213" s="54">
        <f>IF(ISBLANK($B213),0,VLOOKUP($B213,Listen!$A$2:$C$45,2,FALSE))</f>
        <v>0</v>
      </c>
      <c r="O213" s="54">
        <f>IF(ISBLANK($B213),0,VLOOKUP($B213,Listen!$A$2:$C$45,3,FALSE))</f>
        <v>0</v>
      </c>
      <c r="P213" s="43">
        <f t="shared" si="39"/>
        <v>0</v>
      </c>
      <c r="Q213" s="43">
        <f t="shared" si="38"/>
        <v>0</v>
      </c>
      <c r="R213" s="43">
        <f t="shared" si="38"/>
        <v>0</v>
      </c>
      <c r="S213" s="43">
        <f t="shared" si="38"/>
        <v>0</v>
      </c>
      <c r="T213" s="43">
        <f t="shared" si="38"/>
        <v>0</v>
      </c>
      <c r="U213" s="43">
        <f t="shared" si="38"/>
        <v>0</v>
      </c>
      <c r="V213" s="43">
        <f t="shared" si="38"/>
        <v>0</v>
      </c>
      <c r="W213" s="45">
        <f t="shared" si="37"/>
        <v>0</v>
      </c>
      <c r="X213" s="45">
        <f>IF(C213=A_Stammdaten!$B$12,D_SAV!$M213-D_SAV!$Y213,HLOOKUP(A_Stammdaten!$B$12-1,$Z$5:$AF$304,ROW(C213)-4,FALSE)-$Y213)</f>
        <v>0</v>
      </c>
      <c r="Y213" s="45">
        <f>HLOOKUP(A_Stammdaten!$B$12,$Z$5:$AF$304,ROW(C213)-4,FALSE)</f>
        <v>0</v>
      </c>
      <c r="Z213" s="45">
        <f t="shared" si="40"/>
        <v>0</v>
      </c>
      <c r="AA213" s="45">
        <f t="shared" si="41"/>
        <v>0</v>
      </c>
      <c r="AB213" s="45">
        <f t="shared" si="42"/>
        <v>0</v>
      </c>
      <c r="AC213" s="45">
        <f t="shared" si="43"/>
        <v>0</v>
      </c>
      <c r="AD213" s="45">
        <f t="shared" si="44"/>
        <v>0</v>
      </c>
      <c r="AE213" s="45">
        <f t="shared" si="45"/>
        <v>0</v>
      </c>
      <c r="AF213" s="45">
        <f t="shared" si="46"/>
        <v>0</v>
      </c>
    </row>
    <row r="214" spans="1:32" x14ac:dyDescent="0.25">
      <c r="A214" s="17"/>
      <c r="B214" s="17"/>
      <c r="C214" s="34"/>
      <c r="D214" s="17"/>
      <c r="E214" s="17"/>
      <c r="F214" s="17"/>
      <c r="G214" s="17"/>
      <c r="H214" s="17"/>
      <c r="I214" s="53">
        <f>IF(C214&gt;A_Stammdaten!$B$12,0,SUM(D214,E214)-G214)</f>
        <v>0</v>
      </c>
      <c r="J214" s="17"/>
      <c r="K214" s="17"/>
      <c r="L214" s="17"/>
      <c r="M214" s="53">
        <f t="shared" si="47"/>
        <v>0</v>
      </c>
      <c r="N214" s="54">
        <f>IF(ISBLANK($B214),0,VLOOKUP($B214,Listen!$A$2:$C$45,2,FALSE))</f>
        <v>0</v>
      </c>
      <c r="O214" s="54">
        <f>IF(ISBLANK($B214),0,VLOOKUP($B214,Listen!$A$2:$C$45,3,FALSE))</f>
        <v>0</v>
      </c>
      <c r="P214" s="43">
        <f t="shared" si="39"/>
        <v>0</v>
      </c>
      <c r="Q214" s="43">
        <f t="shared" si="38"/>
        <v>0</v>
      </c>
      <c r="R214" s="43">
        <f t="shared" si="38"/>
        <v>0</v>
      </c>
      <c r="S214" s="43">
        <f t="shared" si="38"/>
        <v>0</v>
      </c>
      <c r="T214" s="43">
        <f t="shared" si="38"/>
        <v>0</v>
      </c>
      <c r="U214" s="43">
        <f t="shared" si="38"/>
        <v>0</v>
      </c>
      <c r="V214" s="43">
        <f t="shared" si="38"/>
        <v>0</v>
      </c>
      <c r="W214" s="45">
        <f t="shared" si="37"/>
        <v>0</v>
      </c>
      <c r="X214" s="45">
        <f>IF(C214=A_Stammdaten!$B$12,D_SAV!$M214-D_SAV!$Y214,HLOOKUP(A_Stammdaten!$B$12-1,$Z$5:$AF$304,ROW(C214)-4,FALSE)-$Y214)</f>
        <v>0</v>
      </c>
      <c r="Y214" s="45">
        <f>HLOOKUP(A_Stammdaten!$B$12,$Z$5:$AF$304,ROW(C214)-4,FALSE)</f>
        <v>0</v>
      </c>
      <c r="Z214" s="45">
        <f t="shared" si="40"/>
        <v>0</v>
      </c>
      <c r="AA214" s="45">
        <f t="shared" si="41"/>
        <v>0</v>
      </c>
      <c r="AB214" s="45">
        <f t="shared" si="42"/>
        <v>0</v>
      </c>
      <c r="AC214" s="45">
        <f t="shared" si="43"/>
        <v>0</v>
      </c>
      <c r="AD214" s="45">
        <f t="shared" si="44"/>
        <v>0</v>
      </c>
      <c r="AE214" s="45">
        <f t="shared" si="45"/>
        <v>0</v>
      </c>
      <c r="AF214" s="45">
        <f t="shared" si="46"/>
        <v>0</v>
      </c>
    </row>
    <row r="215" spans="1:32" x14ac:dyDescent="0.25">
      <c r="A215" s="17"/>
      <c r="B215" s="17"/>
      <c r="C215" s="34"/>
      <c r="D215" s="17"/>
      <c r="E215" s="17"/>
      <c r="F215" s="17"/>
      <c r="G215" s="17"/>
      <c r="H215" s="17"/>
      <c r="I215" s="53">
        <f>IF(C215&gt;A_Stammdaten!$B$12,0,SUM(D215,E215)-G215)</f>
        <v>0</v>
      </c>
      <c r="J215" s="17"/>
      <c r="K215" s="17"/>
      <c r="L215" s="17"/>
      <c r="M215" s="53">
        <f t="shared" si="47"/>
        <v>0</v>
      </c>
      <c r="N215" s="54">
        <f>IF(ISBLANK($B215),0,VLOOKUP($B215,Listen!$A$2:$C$45,2,FALSE))</f>
        <v>0</v>
      </c>
      <c r="O215" s="54">
        <f>IF(ISBLANK($B215),0,VLOOKUP($B215,Listen!$A$2:$C$45,3,FALSE))</f>
        <v>0</v>
      </c>
      <c r="P215" s="43">
        <f t="shared" si="39"/>
        <v>0</v>
      </c>
      <c r="Q215" s="43">
        <f t="shared" si="38"/>
        <v>0</v>
      </c>
      <c r="R215" s="43">
        <f t="shared" si="38"/>
        <v>0</v>
      </c>
      <c r="S215" s="43">
        <f t="shared" si="38"/>
        <v>0</v>
      </c>
      <c r="T215" s="43">
        <f t="shared" si="38"/>
        <v>0</v>
      </c>
      <c r="U215" s="43">
        <f t="shared" si="38"/>
        <v>0</v>
      </c>
      <c r="V215" s="43">
        <f t="shared" si="38"/>
        <v>0</v>
      </c>
      <c r="W215" s="45">
        <f t="shared" si="37"/>
        <v>0</v>
      </c>
      <c r="X215" s="45">
        <f>IF(C215=A_Stammdaten!$B$12,D_SAV!$M215-D_SAV!$Y215,HLOOKUP(A_Stammdaten!$B$12-1,$Z$5:$AF$304,ROW(C215)-4,FALSE)-$Y215)</f>
        <v>0</v>
      </c>
      <c r="Y215" s="45">
        <f>HLOOKUP(A_Stammdaten!$B$12,$Z$5:$AF$304,ROW(C215)-4,FALSE)</f>
        <v>0</v>
      </c>
      <c r="Z215" s="45">
        <f t="shared" si="40"/>
        <v>0</v>
      </c>
      <c r="AA215" s="45">
        <f t="shared" si="41"/>
        <v>0</v>
      </c>
      <c r="AB215" s="45">
        <f t="shared" si="42"/>
        <v>0</v>
      </c>
      <c r="AC215" s="45">
        <f t="shared" si="43"/>
        <v>0</v>
      </c>
      <c r="AD215" s="45">
        <f t="shared" si="44"/>
        <v>0</v>
      </c>
      <c r="AE215" s="45">
        <f t="shared" si="45"/>
        <v>0</v>
      </c>
      <c r="AF215" s="45">
        <f t="shared" si="46"/>
        <v>0</v>
      </c>
    </row>
    <row r="216" spans="1:32" x14ac:dyDescent="0.25">
      <c r="A216" s="17"/>
      <c r="B216" s="17"/>
      <c r="C216" s="34"/>
      <c r="D216" s="17"/>
      <c r="E216" s="17"/>
      <c r="F216" s="17"/>
      <c r="G216" s="17"/>
      <c r="H216" s="17"/>
      <c r="I216" s="53">
        <f>IF(C216&gt;A_Stammdaten!$B$12,0,SUM(D216,E216)-G216)</f>
        <v>0</v>
      </c>
      <c r="J216" s="17"/>
      <c r="K216" s="17"/>
      <c r="L216" s="17"/>
      <c r="M216" s="53">
        <f t="shared" si="47"/>
        <v>0</v>
      </c>
      <c r="N216" s="54">
        <f>IF(ISBLANK($B216),0,VLOOKUP($B216,Listen!$A$2:$C$45,2,FALSE))</f>
        <v>0</v>
      </c>
      <c r="O216" s="54">
        <f>IF(ISBLANK($B216),0,VLOOKUP($B216,Listen!$A$2:$C$45,3,FALSE))</f>
        <v>0</v>
      </c>
      <c r="P216" s="43">
        <f t="shared" si="39"/>
        <v>0</v>
      </c>
      <c r="Q216" s="43">
        <f t="shared" si="38"/>
        <v>0</v>
      </c>
      <c r="R216" s="43">
        <f t="shared" si="38"/>
        <v>0</v>
      </c>
      <c r="S216" s="43">
        <f t="shared" si="38"/>
        <v>0</v>
      </c>
      <c r="T216" s="43">
        <f t="shared" si="38"/>
        <v>0</v>
      </c>
      <c r="U216" s="43">
        <f t="shared" si="38"/>
        <v>0</v>
      </c>
      <c r="V216" s="43">
        <f t="shared" si="38"/>
        <v>0</v>
      </c>
      <c r="W216" s="45">
        <f t="shared" si="37"/>
        <v>0</v>
      </c>
      <c r="X216" s="45">
        <f>IF(C216=A_Stammdaten!$B$12,D_SAV!$M216-D_SAV!$Y216,HLOOKUP(A_Stammdaten!$B$12-1,$Z$5:$AF$304,ROW(C216)-4,FALSE)-$Y216)</f>
        <v>0</v>
      </c>
      <c r="Y216" s="45">
        <f>HLOOKUP(A_Stammdaten!$B$12,$Z$5:$AF$304,ROW(C216)-4,FALSE)</f>
        <v>0</v>
      </c>
      <c r="Z216" s="45">
        <f t="shared" si="40"/>
        <v>0</v>
      </c>
      <c r="AA216" s="45">
        <f t="shared" si="41"/>
        <v>0</v>
      </c>
      <c r="AB216" s="45">
        <f t="shared" si="42"/>
        <v>0</v>
      </c>
      <c r="AC216" s="45">
        <f t="shared" si="43"/>
        <v>0</v>
      </c>
      <c r="AD216" s="45">
        <f t="shared" si="44"/>
        <v>0</v>
      </c>
      <c r="AE216" s="45">
        <f t="shared" si="45"/>
        <v>0</v>
      </c>
      <c r="AF216" s="45">
        <f t="shared" si="46"/>
        <v>0</v>
      </c>
    </row>
    <row r="217" spans="1:32" x14ac:dyDescent="0.25">
      <c r="A217" s="17"/>
      <c r="B217" s="17"/>
      <c r="C217" s="34"/>
      <c r="D217" s="17"/>
      <c r="E217" s="17"/>
      <c r="F217" s="17"/>
      <c r="G217" s="17"/>
      <c r="H217" s="17"/>
      <c r="I217" s="53">
        <f>IF(C217&gt;A_Stammdaten!$B$12,0,SUM(D217,E217)-G217)</f>
        <v>0</v>
      </c>
      <c r="J217" s="17"/>
      <c r="K217" s="17"/>
      <c r="L217" s="17"/>
      <c r="M217" s="53">
        <f t="shared" si="47"/>
        <v>0</v>
      </c>
      <c r="N217" s="54">
        <f>IF(ISBLANK($B217),0,VLOOKUP($B217,Listen!$A$2:$C$45,2,FALSE))</f>
        <v>0</v>
      </c>
      <c r="O217" s="54">
        <f>IF(ISBLANK($B217),0,VLOOKUP($B217,Listen!$A$2:$C$45,3,FALSE))</f>
        <v>0</v>
      </c>
      <c r="P217" s="43">
        <f t="shared" si="39"/>
        <v>0</v>
      </c>
      <c r="Q217" s="43">
        <f t="shared" si="38"/>
        <v>0</v>
      </c>
      <c r="R217" s="43">
        <f t="shared" si="38"/>
        <v>0</v>
      </c>
      <c r="S217" s="43">
        <f t="shared" si="38"/>
        <v>0</v>
      </c>
      <c r="T217" s="43">
        <f t="shared" si="38"/>
        <v>0</v>
      </c>
      <c r="U217" s="43">
        <f t="shared" si="38"/>
        <v>0</v>
      </c>
      <c r="V217" s="43">
        <f t="shared" si="38"/>
        <v>0</v>
      </c>
      <c r="W217" s="45">
        <f t="shared" si="37"/>
        <v>0</v>
      </c>
      <c r="X217" s="45">
        <f>IF(C217=A_Stammdaten!$B$12,D_SAV!$M217-D_SAV!$Y217,HLOOKUP(A_Stammdaten!$B$12-1,$Z$5:$AF$304,ROW(C217)-4,FALSE)-$Y217)</f>
        <v>0</v>
      </c>
      <c r="Y217" s="45">
        <f>HLOOKUP(A_Stammdaten!$B$12,$Z$5:$AF$304,ROW(C217)-4,FALSE)</f>
        <v>0</v>
      </c>
      <c r="Z217" s="45">
        <f t="shared" si="40"/>
        <v>0</v>
      </c>
      <c r="AA217" s="45">
        <f t="shared" si="41"/>
        <v>0</v>
      </c>
      <c r="AB217" s="45">
        <f t="shared" si="42"/>
        <v>0</v>
      </c>
      <c r="AC217" s="45">
        <f t="shared" si="43"/>
        <v>0</v>
      </c>
      <c r="AD217" s="45">
        <f t="shared" si="44"/>
        <v>0</v>
      </c>
      <c r="AE217" s="45">
        <f t="shared" si="45"/>
        <v>0</v>
      </c>
      <c r="AF217" s="45">
        <f t="shared" si="46"/>
        <v>0</v>
      </c>
    </row>
    <row r="218" spans="1:32" x14ac:dyDescent="0.25">
      <c r="A218" s="17"/>
      <c r="B218" s="17"/>
      <c r="C218" s="34"/>
      <c r="D218" s="17"/>
      <c r="E218" s="17"/>
      <c r="F218" s="17"/>
      <c r="G218" s="17"/>
      <c r="H218" s="17"/>
      <c r="I218" s="53">
        <f>IF(C218&gt;A_Stammdaten!$B$12,0,SUM(D218,E218)-G218)</f>
        <v>0</v>
      </c>
      <c r="J218" s="17"/>
      <c r="K218" s="17"/>
      <c r="L218" s="17"/>
      <c r="M218" s="53">
        <f t="shared" si="47"/>
        <v>0</v>
      </c>
      <c r="N218" s="54">
        <f>IF(ISBLANK($B218),0,VLOOKUP($B218,Listen!$A$2:$C$45,2,FALSE))</f>
        <v>0</v>
      </c>
      <c r="O218" s="54">
        <f>IF(ISBLANK($B218),0,VLOOKUP($B218,Listen!$A$2:$C$45,3,FALSE))</f>
        <v>0</v>
      </c>
      <c r="P218" s="43">
        <f t="shared" si="39"/>
        <v>0</v>
      </c>
      <c r="Q218" s="43">
        <f t="shared" si="38"/>
        <v>0</v>
      </c>
      <c r="R218" s="43">
        <f t="shared" si="38"/>
        <v>0</v>
      </c>
      <c r="S218" s="43">
        <f t="shared" si="38"/>
        <v>0</v>
      </c>
      <c r="T218" s="43">
        <f t="shared" si="38"/>
        <v>0</v>
      </c>
      <c r="U218" s="43">
        <f t="shared" si="38"/>
        <v>0</v>
      </c>
      <c r="V218" s="43">
        <f t="shared" si="38"/>
        <v>0</v>
      </c>
      <c r="W218" s="45">
        <f t="shared" si="37"/>
        <v>0</v>
      </c>
      <c r="X218" s="45">
        <f>IF(C218=A_Stammdaten!$B$12,D_SAV!$M218-D_SAV!$Y218,HLOOKUP(A_Stammdaten!$B$12-1,$Z$5:$AF$304,ROW(C218)-4,FALSE)-$Y218)</f>
        <v>0</v>
      </c>
      <c r="Y218" s="45">
        <f>HLOOKUP(A_Stammdaten!$B$12,$Z$5:$AF$304,ROW(C218)-4,FALSE)</f>
        <v>0</v>
      </c>
      <c r="Z218" s="45">
        <f t="shared" si="40"/>
        <v>0</v>
      </c>
      <c r="AA218" s="45">
        <f t="shared" si="41"/>
        <v>0</v>
      </c>
      <c r="AB218" s="45">
        <f t="shared" si="42"/>
        <v>0</v>
      </c>
      <c r="AC218" s="45">
        <f t="shared" si="43"/>
        <v>0</v>
      </c>
      <c r="AD218" s="45">
        <f t="shared" si="44"/>
        <v>0</v>
      </c>
      <c r="AE218" s="45">
        <f t="shared" si="45"/>
        <v>0</v>
      </c>
      <c r="AF218" s="45">
        <f t="shared" si="46"/>
        <v>0</v>
      </c>
    </row>
    <row r="219" spans="1:32" x14ac:dyDescent="0.25">
      <c r="A219" s="17"/>
      <c r="B219" s="17"/>
      <c r="C219" s="34"/>
      <c r="D219" s="17"/>
      <c r="E219" s="17"/>
      <c r="F219" s="17"/>
      <c r="G219" s="17"/>
      <c r="H219" s="17"/>
      <c r="I219" s="53">
        <f>IF(C219&gt;A_Stammdaten!$B$12,0,SUM(D219,E219)-G219)</f>
        <v>0</v>
      </c>
      <c r="J219" s="17"/>
      <c r="K219" s="17"/>
      <c r="L219" s="17"/>
      <c r="M219" s="53">
        <f t="shared" si="47"/>
        <v>0</v>
      </c>
      <c r="N219" s="54">
        <f>IF(ISBLANK($B219),0,VLOOKUP($B219,Listen!$A$2:$C$45,2,FALSE))</f>
        <v>0</v>
      </c>
      <c r="O219" s="54">
        <f>IF(ISBLANK($B219),0,VLOOKUP($B219,Listen!$A$2:$C$45,3,FALSE))</f>
        <v>0</v>
      </c>
      <c r="P219" s="43">
        <f t="shared" si="39"/>
        <v>0</v>
      </c>
      <c r="Q219" s="43">
        <f t="shared" si="38"/>
        <v>0</v>
      </c>
      <c r="R219" s="43">
        <f t="shared" si="38"/>
        <v>0</v>
      </c>
      <c r="S219" s="43">
        <f t="shared" si="38"/>
        <v>0</v>
      </c>
      <c r="T219" s="43">
        <f t="shared" si="38"/>
        <v>0</v>
      </c>
      <c r="U219" s="43">
        <f t="shared" si="38"/>
        <v>0</v>
      </c>
      <c r="V219" s="43">
        <f t="shared" si="38"/>
        <v>0</v>
      </c>
      <c r="W219" s="45">
        <f t="shared" si="37"/>
        <v>0</v>
      </c>
      <c r="X219" s="45">
        <f>IF(C219=A_Stammdaten!$B$12,D_SAV!$M219-D_SAV!$Y219,HLOOKUP(A_Stammdaten!$B$12-1,$Z$5:$AF$304,ROW(C219)-4,FALSE)-$Y219)</f>
        <v>0</v>
      </c>
      <c r="Y219" s="45">
        <f>HLOOKUP(A_Stammdaten!$B$12,$Z$5:$AF$304,ROW(C219)-4,FALSE)</f>
        <v>0</v>
      </c>
      <c r="Z219" s="45">
        <f t="shared" si="40"/>
        <v>0</v>
      </c>
      <c r="AA219" s="45">
        <f t="shared" si="41"/>
        <v>0</v>
      </c>
      <c r="AB219" s="45">
        <f t="shared" si="42"/>
        <v>0</v>
      </c>
      <c r="AC219" s="45">
        <f t="shared" si="43"/>
        <v>0</v>
      </c>
      <c r="AD219" s="45">
        <f t="shared" si="44"/>
        <v>0</v>
      </c>
      <c r="AE219" s="45">
        <f t="shared" si="45"/>
        <v>0</v>
      </c>
      <c r="AF219" s="45">
        <f t="shared" si="46"/>
        <v>0</v>
      </c>
    </row>
    <row r="220" spans="1:32" x14ac:dyDescent="0.25">
      <c r="A220" s="17"/>
      <c r="B220" s="17"/>
      <c r="C220" s="34"/>
      <c r="D220" s="17"/>
      <c r="E220" s="17"/>
      <c r="F220" s="17"/>
      <c r="G220" s="17"/>
      <c r="H220" s="17"/>
      <c r="I220" s="53">
        <f>IF(C220&gt;A_Stammdaten!$B$12,0,SUM(D220,E220)-G220)</f>
        <v>0</v>
      </c>
      <c r="J220" s="17"/>
      <c r="K220" s="17"/>
      <c r="L220" s="17"/>
      <c r="M220" s="53">
        <f t="shared" si="47"/>
        <v>0</v>
      </c>
      <c r="N220" s="54">
        <f>IF(ISBLANK($B220),0,VLOOKUP($B220,Listen!$A$2:$C$45,2,FALSE))</f>
        <v>0</v>
      </c>
      <c r="O220" s="54">
        <f>IF(ISBLANK($B220),0,VLOOKUP($B220,Listen!$A$2:$C$45,3,FALSE))</f>
        <v>0</v>
      </c>
      <c r="P220" s="43">
        <f t="shared" si="39"/>
        <v>0</v>
      </c>
      <c r="Q220" s="43">
        <f t="shared" si="38"/>
        <v>0</v>
      </c>
      <c r="R220" s="43">
        <f t="shared" si="38"/>
        <v>0</v>
      </c>
      <c r="S220" s="43">
        <f t="shared" si="38"/>
        <v>0</v>
      </c>
      <c r="T220" s="43">
        <f t="shared" si="38"/>
        <v>0</v>
      </c>
      <c r="U220" s="43">
        <f t="shared" si="38"/>
        <v>0</v>
      </c>
      <c r="V220" s="43">
        <f t="shared" si="38"/>
        <v>0</v>
      </c>
      <c r="W220" s="45">
        <f t="shared" si="37"/>
        <v>0</v>
      </c>
      <c r="X220" s="45">
        <f>IF(C220=A_Stammdaten!$B$12,D_SAV!$M220-D_SAV!$Y220,HLOOKUP(A_Stammdaten!$B$12-1,$Z$5:$AF$304,ROW(C220)-4,FALSE)-$Y220)</f>
        <v>0</v>
      </c>
      <c r="Y220" s="45">
        <f>HLOOKUP(A_Stammdaten!$B$12,$Z$5:$AF$304,ROW(C220)-4,FALSE)</f>
        <v>0</v>
      </c>
      <c r="Z220" s="45">
        <f t="shared" si="40"/>
        <v>0</v>
      </c>
      <c r="AA220" s="45">
        <f t="shared" si="41"/>
        <v>0</v>
      </c>
      <c r="AB220" s="45">
        <f t="shared" si="42"/>
        <v>0</v>
      </c>
      <c r="AC220" s="45">
        <f t="shared" si="43"/>
        <v>0</v>
      </c>
      <c r="AD220" s="45">
        <f t="shared" si="44"/>
        <v>0</v>
      </c>
      <c r="AE220" s="45">
        <f t="shared" si="45"/>
        <v>0</v>
      </c>
      <c r="AF220" s="45">
        <f t="shared" si="46"/>
        <v>0</v>
      </c>
    </row>
    <row r="221" spans="1:32" x14ac:dyDescent="0.25">
      <c r="A221" s="17"/>
      <c r="B221" s="17"/>
      <c r="C221" s="34"/>
      <c r="D221" s="17"/>
      <c r="E221" s="17"/>
      <c r="F221" s="17"/>
      <c r="G221" s="17"/>
      <c r="H221" s="17"/>
      <c r="I221" s="53">
        <f>IF(C221&gt;A_Stammdaten!$B$12,0,SUM(D221,E221)-G221)</f>
        <v>0</v>
      </c>
      <c r="J221" s="17"/>
      <c r="K221" s="17"/>
      <c r="L221" s="17"/>
      <c r="M221" s="53">
        <f t="shared" si="47"/>
        <v>0</v>
      </c>
      <c r="N221" s="54">
        <f>IF(ISBLANK($B221),0,VLOOKUP($B221,Listen!$A$2:$C$45,2,FALSE))</f>
        <v>0</v>
      </c>
      <c r="O221" s="54">
        <f>IF(ISBLANK($B221),0,VLOOKUP($B221,Listen!$A$2:$C$45,3,FALSE))</f>
        <v>0</v>
      </c>
      <c r="P221" s="43">
        <f t="shared" si="39"/>
        <v>0</v>
      </c>
      <c r="Q221" s="43">
        <f t="shared" si="38"/>
        <v>0</v>
      </c>
      <c r="R221" s="43">
        <f t="shared" si="38"/>
        <v>0</v>
      </c>
      <c r="S221" s="43">
        <f t="shared" si="38"/>
        <v>0</v>
      </c>
      <c r="T221" s="43">
        <f t="shared" si="38"/>
        <v>0</v>
      </c>
      <c r="U221" s="43">
        <f t="shared" si="38"/>
        <v>0</v>
      </c>
      <c r="V221" s="43">
        <f t="shared" si="38"/>
        <v>0</v>
      </c>
      <c r="W221" s="45">
        <f t="shared" si="37"/>
        <v>0</v>
      </c>
      <c r="X221" s="45">
        <f>IF(C221=A_Stammdaten!$B$12,D_SAV!$M221-D_SAV!$Y221,HLOOKUP(A_Stammdaten!$B$12-1,$Z$5:$AF$304,ROW(C221)-4,FALSE)-$Y221)</f>
        <v>0</v>
      </c>
      <c r="Y221" s="45">
        <f>HLOOKUP(A_Stammdaten!$B$12,$Z$5:$AF$304,ROW(C221)-4,FALSE)</f>
        <v>0</v>
      </c>
      <c r="Z221" s="45">
        <f t="shared" si="40"/>
        <v>0</v>
      </c>
      <c r="AA221" s="45">
        <f t="shared" si="41"/>
        <v>0</v>
      </c>
      <c r="AB221" s="45">
        <f t="shared" si="42"/>
        <v>0</v>
      </c>
      <c r="AC221" s="45">
        <f t="shared" si="43"/>
        <v>0</v>
      </c>
      <c r="AD221" s="45">
        <f t="shared" si="44"/>
        <v>0</v>
      </c>
      <c r="AE221" s="45">
        <f t="shared" si="45"/>
        <v>0</v>
      </c>
      <c r="AF221" s="45">
        <f t="shared" si="46"/>
        <v>0</v>
      </c>
    </row>
    <row r="222" spans="1:32" x14ac:dyDescent="0.25">
      <c r="A222" s="17"/>
      <c r="B222" s="17"/>
      <c r="C222" s="34"/>
      <c r="D222" s="17"/>
      <c r="E222" s="17"/>
      <c r="F222" s="17"/>
      <c r="G222" s="17"/>
      <c r="H222" s="17"/>
      <c r="I222" s="53">
        <f>IF(C222&gt;A_Stammdaten!$B$12,0,SUM(D222,E222)-G222)</f>
        <v>0</v>
      </c>
      <c r="J222" s="17"/>
      <c r="K222" s="17"/>
      <c r="L222" s="17"/>
      <c r="M222" s="53">
        <f t="shared" si="47"/>
        <v>0</v>
      </c>
      <c r="N222" s="54">
        <f>IF(ISBLANK($B222),0,VLOOKUP($B222,Listen!$A$2:$C$45,2,FALSE))</f>
        <v>0</v>
      </c>
      <c r="O222" s="54">
        <f>IF(ISBLANK($B222),0,VLOOKUP($B222,Listen!$A$2:$C$45,3,FALSE))</f>
        <v>0</v>
      </c>
      <c r="P222" s="43">
        <f t="shared" si="39"/>
        <v>0</v>
      </c>
      <c r="Q222" s="43">
        <f t="shared" si="38"/>
        <v>0</v>
      </c>
      <c r="R222" s="43">
        <f t="shared" si="38"/>
        <v>0</v>
      </c>
      <c r="S222" s="43">
        <f t="shared" si="38"/>
        <v>0</v>
      </c>
      <c r="T222" s="43">
        <f t="shared" si="38"/>
        <v>0</v>
      </c>
      <c r="U222" s="43">
        <f t="shared" si="38"/>
        <v>0</v>
      </c>
      <c r="V222" s="43">
        <f t="shared" si="38"/>
        <v>0</v>
      </c>
      <c r="W222" s="45">
        <f t="shared" si="37"/>
        <v>0</v>
      </c>
      <c r="X222" s="45">
        <f>IF(C222=A_Stammdaten!$B$12,D_SAV!$M222-D_SAV!$Y222,HLOOKUP(A_Stammdaten!$B$12-1,$Z$5:$AF$304,ROW(C222)-4,FALSE)-$Y222)</f>
        <v>0</v>
      </c>
      <c r="Y222" s="45">
        <f>HLOOKUP(A_Stammdaten!$B$12,$Z$5:$AF$304,ROW(C222)-4,FALSE)</f>
        <v>0</v>
      </c>
      <c r="Z222" s="45">
        <f t="shared" si="40"/>
        <v>0</v>
      </c>
      <c r="AA222" s="45">
        <f t="shared" si="41"/>
        <v>0</v>
      </c>
      <c r="AB222" s="45">
        <f t="shared" si="42"/>
        <v>0</v>
      </c>
      <c r="AC222" s="45">
        <f t="shared" si="43"/>
        <v>0</v>
      </c>
      <c r="AD222" s="45">
        <f t="shared" si="44"/>
        <v>0</v>
      </c>
      <c r="AE222" s="45">
        <f t="shared" si="45"/>
        <v>0</v>
      </c>
      <c r="AF222" s="45">
        <f t="shared" si="46"/>
        <v>0</v>
      </c>
    </row>
    <row r="223" spans="1:32" x14ac:dyDescent="0.25">
      <c r="A223" s="17"/>
      <c r="B223" s="17"/>
      <c r="C223" s="34"/>
      <c r="D223" s="17"/>
      <c r="E223" s="17"/>
      <c r="F223" s="17"/>
      <c r="G223" s="17"/>
      <c r="H223" s="17"/>
      <c r="I223" s="53">
        <f>IF(C223&gt;A_Stammdaten!$B$12,0,SUM(D223,E223)-G223)</f>
        <v>0</v>
      </c>
      <c r="J223" s="17"/>
      <c r="K223" s="17"/>
      <c r="L223" s="17"/>
      <c r="M223" s="53">
        <f t="shared" si="47"/>
        <v>0</v>
      </c>
      <c r="N223" s="54">
        <f>IF(ISBLANK($B223),0,VLOOKUP($B223,Listen!$A$2:$C$45,2,FALSE))</f>
        <v>0</v>
      </c>
      <c r="O223" s="54">
        <f>IF(ISBLANK($B223),0,VLOOKUP($B223,Listen!$A$2:$C$45,3,FALSE))</f>
        <v>0</v>
      </c>
      <c r="P223" s="43">
        <f t="shared" si="39"/>
        <v>0</v>
      </c>
      <c r="Q223" s="43">
        <f t="shared" si="38"/>
        <v>0</v>
      </c>
      <c r="R223" s="43">
        <f t="shared" si="38"/>
        <v>0</v>
      </c>
      <c r="S223" s="43">
        <f t="shared" si="38"/>
        <v>0</v>
      </c>
      <c r="T223" s="43">
        <f t="shared" si="38"/>
        <v>0</v>
      </c>
      <c r="U223" s="43">
        <f t="shared" si="38"/>
        <v>0</v>
      </c>
      <c r="V223" s="43">
        <f t="shared" si="38"/>
        <v>0</v>
      </c>
      <c r="W223" s="45">
        <f t="shared" si="37"/>
        <v>0</v>
      </c>
      <c r="X223" s="45">
        <f>IF(C223=A_Stammdaten!$B$12,D_SAV!$M223-D_SAV!$Y223,HLOOKUP(A_Stammdaten!$B$12-1,$Z$5:$AF$304,ROW(C223)-4,FALSE)-$Y223)</f>
        <v>0</v>
      </c>
      <c r="Y223" s="45">
        <f>HLOOKUP(A_Stammdaten!$B$12,$Z$5:$AF$304,ROW(C223)-4,FALSE)</f>
        <v>0</v>
      </c>
      <c r="Z223" s="45">
        <f t="shared" si="40"/>
        <v>0</v>
      </c>
      <c r="AA223" s="45">
        <f t="shared" si="41"/>
        <v>0</v>
      </c>
      <c r="AB223" s="45">
        <f t="shared" si="42"/>
        <v>0</v>
      </c>
      <c r="AC223" s="45">
        <f t="shared" si="43"/>
        <v>0</v>
      </c>
      <c r="AD223" s="45">
        <f t="shared" si="44"/>
        <v>0</v>
      </c>
      <c r="AE223" s="45">
        <f t="shared" si="45"/>
        <v>0</v>
      </c>
      <c r="AF223" s="45">
        <f t="shared" si="46"/>
        <v>0</v>
      </c>
    </row>
    <row r="224" spans="1:32" x14ac:dyDescent="0.25">
      <c r="A224" s="17"/>
      <c r="B224" s="17"/>
      <c r="C224" s="34"/>
      <c r="D224" s="17"/>
      <c r="E224" s="17"/>
      <c r="F224" s="17"/>
      <c r="G224" s="17"/>
      <c r="H224" s="17"/>
      <c r="I224" s="53">
        <f>IF(C224&gt;A_Stammdaten!$B$12,0,SUM(D224,E224)-G224)</f>
        <v>0</v>
      </c>
      <c r="J224" s="17"/>
      <c r="K224" s="17"/>
      <c r="L224" s="17"/>
      <c r="M224" s="53">
        <f t="shared" si="47"/>
        <v>0</v>
      </c>
      <c r="N224" s="54">
        <f>IF(ISBLANK($B224),0,VLOOKUP($B224,Listen!$A$2:$C$45,2,FALSE))</f>
        <v>0</v>
      </c>
      <c r="O224" s="54">
        <f>IF(ISBLANK($B224),0,VLOOKUP($B224,Listen!$A$2:$C$45,3,FALSE))</f>
        <v>0</v>
      </c>
      <c r="P224" s="43">
        <f t="shared" si="39"/>
        <v>0</v>
      </c>
      <c r="Q224" s="43">
        <f t="shared" si="38"/>
        <v>0</v>
      </c>
      <c r="R224" s="43">
        <f t="shared" si="38"/>
        <v>0</v>
      </c>
      <c r="S224" s="43">
        <f t="shared" si="38"/>
        <v>0</v>
      </c>
      <c r="T224" s="43">
        <f t="shared" si="38"/>
        <v>0</v>
      </c>
      <c r="U224" s="43">
        <f t="shared" si="38"/>
        <v>0</v>
      </c>
      <c r="V224" s="43">
        <f t="shared" si="38"/>
        <v>0</v>
      </c>
      <c r="W224" s="45">
        <f t="shared" si="37"/>
        <v>0</v>
      </c>
      <c r="X224" s="45">
        <f>IF(C224=A_Stammdaten!$B$12,D_SAV!$M224-D_SAV!$Y224,HLOOKUP(A_Stammdaten!$B$12-1,$Z$5:$AF$304,ROW(C224)-4,FALSE)-$Y224)</f>
        <v>0</v>
      </c>
      <c r="Y224" s="45">
        <f>HLOOKUP(A_Stammdaten!$B$12,$Z$5:$AF$304,ROW(C224)-4,FALSE)</f>
        <v>0</v>
      </c>
      <c r="Z224" s="45">
        <f t="shared" si="40"/>
        <v>0</v>
      </c>
      <c r="AA224" s="45">
        <f t="shared" si="41"/>
        <v>0</v>
      </c>
      <c r="AB224" s="45">
        <f t="shared" si="42"/>
        <v>0</v>
      </c>
      <c r="AC224" s="45">
        <f t="shared" si="43"/>
        <v>0</v>
      </c>
      <c r="AD224" s="45">
        <f t="shared" si="44"/>
        <v>0</v>
      </c>
      <c r="AE224" s="45">
        <f t="shared" si="45"/>
        <v>0</v>
      </c>
      <c r="AF224" s="45">
        <f t="shared" si="46"/>
        <v>0</v>
      </c>
    </row>
    <row r="225" spans="1:32" x14ac:dyDescent="0.25">
      <c r="A225" s="17"/>
      <c r="B225" s="17"/>
      <c r="C225" s="34"/>
      <c r="D225" s="17"/>
      <c r="E225" s="17"/>
      <c r="F225" s="17"/>
      <c r="G225" s="17"/>
      <c r="H225" s="17"/>
      <c r="I225" s="53">
        <f>IF(C225&gt;A_Stammdaten!$B$12,0,SUM(D225,E225)-G225)</f>
        <v>0</v>
      </c>
      <c r="J225" s="17"/>
      <c r="K225" s="17"/>
      <c r="L225" s="17"/>
      <c r="M225" s="53">
        <f t="shared" si="47"/>
        <v>0</v>
      </c>
      <c r="N225" s="54">
        <f>IF(ISBLANK($B225),0,VLOOKUP($B225,Listen!$A$2:$C$45,2,FALSE))</f>
        <v>0</v>
      </c>
      <c r="O225" s="54">
        <f>IF(ISBLANK($B225),0,VLOOKUP($B225,Listen!$A$2:$C$45,3,FALSE))</f>
        <v>0</v>
      </c>
      <c r="P225" s="43">
        <f t="shared" si="39"/>
        <v>0</v>
      </c>
      <c r="Q225" s="43">
        <f t="shared" si="38"/>
        <v>0</v>
      </c>
      <c r="R225" s="43">
        <f t="shared" si="38"/>
        <v>0</v>
      </c>
      <c r="S225" s="43">
        <f t="shared" si="38"/>
        <v>0</v>
      </c>
      <c r="T225" s="43">
        <f t="shared" si="38"/>
        <v>0</v>
      </c>
      <c r="U225" s="43">
        <f t="shared" si="38"/>
        <v>0</v>
      </c>
      <c r="V225" s="43">
        <f t="shared" si="38"/>
        <v>0</v>
      </c>
      <c r="W225" s="45">
        <f t="shared" si="37"/>
        <v>0</v>
      </c>
      <c r="X225" s="45">
        <f>IF(C225=A_Stammdaten!$B$12,D_SAV!$M225-D_SAV!$Y225,HLOOKUP(A_Stammdaten!$B$12-1,$Z$5:$AF$304,ROW(C225)-4,FALSE)-$Y225)</f>
        <v>0</v>
      </c>
      <c r="Y225" s="45">
        <f>HLOOKUP(A_Stammdaten!$B$12,$Z$5:$AF$304,ROW(C225)-4,FALSE)</f>
        <v>0</v>
      </c>
      <c r="Z225" s="45">
        <f t="shared" si="40"/>
        <v>0</v>
      </c>
      <c r="AA225" s="45">
        <f t="shared" si="41"/>
        <v>0</v>
      </c>
      <c r="AB225" s="45">
        <f t="shared" si="42"/>
        <v>0</v>
      </c>
      <c r="AC225" s="45">
        <f t="shared" si="43"/>
        <v>0</v>
      </c>
      <c r="AD225" s="45">
        <f t="shared" si="44"/>
        <v>0</v>
      </c>
      <c r="AE225" s="45">
        <f t="shared" si="45"/>
        <v>0</v>
      </c>
      <c r="AF225" s="45">
        <f t="shared" si="46"/>
        <v>0</v>
      </c>
    </row>
    <row r="226" spans="1:32" x14ac:dyDescent="0.25">
      <c r="A226" s="17"/>
      <c r="B226" s="17"/>
      <c r="C226" s="34"/>
      <c r="D226" s="17"/>
      <c r="E226" s="17"/>
      <c r="F226" s="17"/>
      <c r="G226" s="17"/>
      <c r="H226" s="17"/>
      <c r="I226" s="53">
        <f>IF(C226&gt;A_Stammdaten!$B$12,0,SUM(D226,E226)-G226)</f>
        <v>0</v>
      </c>
      <c r="J226" s="17"/>
      <c r="K226" s="17"/>
      <c r="L226" s="17"/>
      <c r="M226" s="53">
        <f t="shared" si="47"/>
        <v>0</v>
      </c>
      <c r="N226" s="54">
        <f>IF(ISBLANK($B226),0,VLOOKUP($B226,Listen!$A$2:$C$45,2,FALSE))</f>
        <v>0</v>
      </c>
      <c r="O226" s="54">
        <f>IF(ISBLANK($B226),0,VLOOKUP($B226,Listen!$A$2:$C$45,3,FALSE))</f>
        <v>0</v>
      </c>
      <c r="P226" s="43">
        <f t="shared" si="39"/>
        <v>0</v>
      </c>
      <c r="Q226" s="43">
        <f t="shared" si="38"/>
        <v>0</v>
      </c>
      <c r="R226" s="43">
        <f t="shared" si="38"/>
        <v>0</v>
      </c>
      <c r="S226" s="43">
        <f t="shared" si="38"/>
        <v>0</v>
      </c>
      <c r="T226" s="43">
        <f t="shared" si="38"/>
        <v>0</v>
      </c>
      <c r="U226" s="43">
        <f t="shared" si="38"/>
        <v>0</v>
      </c>
      <c r="V226" s="43">
        <f t="shared" si="38"/>
        <v>0</v>
      </c>
      <c r="W226" s="45">
        <f t="shared" si="37"/>
        <v>0</v>
      </c>
      <c r="X226" s="45">
        <f>IF(C226=A_Stammdaten!$B$12,D_SAV!$M226-D_SAV!$Y226,HLOOKUP(A_Stammdaten!$B$12-1,$Z$5:$AF$304,ROW(C226)-4,FALSE)-$Y226)</f>
        <v>0</v>
      </c>
      <c r="Y226" s="45">
        <f>HLOOKUP(A_Stammdaten!$B$12,$Z$5:$AF$304,ROW(C226)-4,FALSE)</f>
        <v>0</v>
      </c>
      <c r="Z226" s="45">
        <f t="shared" si="40"/>
        <v>0</v>
      </c>
      <c r="AA226" s="45">
        <f t="shared" si="41"/>
        <v>0</v>
      </c>
      <c r="AB226" s="45">
        <f t="shared" si="42"/>
        <v>0</v>
      </c>
      <c r="AC226" s="45">
        <f t="shared" si="43"/>
        <v>0</v>
      </c>
      <c r="AD226" s="45">
        <f t="shared" si="44"/>
        <v>0</v>
      </c>
      <c r="AE226" s="45">
        <f t="shared" si="45"/>
        <v>0</v>
      </c>
      <c r="AF226" s="45">
        <f t="shared" si="46"/>
        <v>0</v>
      </c>
    </row>
    <row r="227" spans="1:32" x14ac:dyDescent="0.25">
      <c r="A227" s="17"/>
      <c r="B227" s="17"/>
      <c r="C227" s="34"/>
      <c r="D227" s="17"/>
      <c r="E227" s="17"/>
      <c r="F227" s="17"/>
      <c r="G227" s="17"/>
      <c r="H227" s="17"/>
      <c r="I227" s="53">
        <f>IF(C227&gt;A_Stammdaten!$B$12,0,SUM(D227,E227)-G227)</f>
        <v>0</v>
      </c>
      <c r="J227" s="17"/>
      <c r="K227" s="17"/>
      <c r="L227" s="17"/>
      <c r="M227" s="53">
        <f t="shared" si="47"/>
        <v>0</v>
      </c>
      <c r="N227" s="54">
        <f>IF(ISBLANK($B227),0,VLOOKUP($B227,Listen!$A$2:$C$45,2,FALSE))</f>
        <v>0</v>
      </c>
      <c r="O227" s="54">
        <f>IF(ISBLANK($B227),0,VLOOKUP($B227,Listen!$A$2:$C$45,3,FALSE))</f>
        <v>0</v>
      </c>
      <c r="P227" s="43">
        <f t="shared" si="39"/>
        <v>0</v>
      </c>
      <c r="Q227" s="43">
        <f t="shared" si="38"/>
        <v>0</v>
      </c>
      <c r="R227" s="43">
        <f t="shared" si="38"/>
        <v>0</v>
      </c>
      <c r="S227" s="43">
        <f t="shared" si="38"/>
        <v>0</v>
      </c>
      <c r="T227" s="43">
        <f t="shared" si="38"/>
        <v>0</v>
      </c>
      <c r="U227" s="43">
        <f t="shared" si="38"/>
        <v>0</v>
      </c>
      <c r="V227" s="43">
        <f t="shared" si="38"/>
        <v>0</v>
      </c>
      <c r="W227" s="45">
        <f t="shared" si="37"/>
        <v>0</v>
      </c>
      <c r="X227" s="45">
        <f>IF(C227=A_Stammdaten!$B$12,D_SAV!$M227-D_SAV!$Y227,HLOOKUP(A_Stammdaten!$B$12-1,$Z$5:$AF$304,ROW(C227)-4,FALSE)-$Y227)</f>
        <v>0</v>
      </c>
      <c r="Y227" s="45">
        <f>HLOOKUP(A_Stammdaten!$B$12,$Z$5:$AF$304,ROW(C227)-4,FALSE)</f>
        <v>0</v>
      </c>
      <c r="Z227" s="45">
        <f t="shared" si="40"/>
        <v>0</v>
      </c>
      <c r="AA227" s="45">
        <f t="shared" si="41"/>
        <v>0</v>
      </c>
      <c r="AB227" s="45">
        <f t="shared" si="42"/>
        <v>0</v>
      </c>
      <c r="AC227" s="45">
        <f t="shared" si="43"/>
        <v>0</v>
      </c>
      <c r="AD227" s="45">
        <f t="shared" si="44"/>
        <v>0</v>
      </c>
      <c r="AE227" s="45">
        <f t="shared" si="45"/>
        <v>0</v>
      </c>
      <c r="AF227" s="45">
        <f t="shared" si="46"/>
        <v>0</v>
      </c>
    </row>
    <row r="228" spans="1:32" x14ac:dyDescent="0.25">
      <c r="A228" s="17"/>
      <c r="B228" s="17"/>
      <c r="C228" s="34"/>
      <c r="D228" s="17"/>
      <c r="E228" s="17"/>
      <c r="F228" s="17"/>
      <c r="G228" s="17"/>
      <c r="H228" s="17"/>
      <c r="I228" s="53">
        <f>IF(C228&gt;A_Stammdaten!$B$12,0,SUM(D228,E228)-G228)</f>
        <v>0</v>
      </c>
      <c r="J228" s="17"/>
      <c r="K228" s="17"/>
      <c r="L228" s="17"/>
      <c r="M228" s="53">
        <f t="shared" si="47"/>
        <v>0</v>
      </c>
      <c r="N228" s="54">
        <f>IF(ISBLANK($B228),0,VLOOKUP($B228,Listen!$A$2:$C$45,2,FALSE))</f>
        <v>0</v>
      </c>
      <c r="O228" s="54">
        <f>IF(ISBLANK($B228),0,VLOOKUP($B228,Listen!$A$2:$C$45,3,FALSE))</f>
        <v>0</v>
      </c>
      <c r="P228" s="43">
        <f t="shared" si="39"/>
        <v>0</v>
      </c>
      <c r="Q228" s="43">
        <f t="shared" si="38"/>
        <v>0</v>
      </c>
      <c r="R228" s="43">
        <f t="shared" si="38"/>
        <v>0</v>
      </c>
      <c r="S228" s="43">
        <f t="shared" si="38"/>
        <v>0</v>
      </c>
      <c r="T228" s="43">
        <f t="shared" si="38"/>
        <v>0</v>
      </c>
      <c r="U228" s="43">
        <f t="shared" si="38"/>
        <v>0</v>
      </c>
      <c r="V228" s="43">
        <f t="shared" si="38"/>
        <v>0</v>
      </c>
      <c r="W228" s="45">
        <f t="shared" ref="W228:W291" si="48">Y228+X228</f>
        <v>0</v>
      </c>
      <c r="X228" s="45">
        <f>IF(C228=A_Stammdaten!$B$12,D_SAV!$M228-D_SAV!$Y228,HLOOKUP(A_Stammdaten!$B$12-1,$Z$5:$AF$304,ROW(C228)-4,FALSE)-$Y228)</f>
        <v>0</v>
      </c>
      <c r="Y228" s="45">
        <f>HLOOKUP(A_Stammdaten!$B$12,$Z$5:$AF$304,ROW(C228)-4,FALSE)</f>
        <v>0</v>
      </c>
      <c r="Z228" s="45">
        <f t="shared" si="40"/>
        <v>0</v>
      </c>
      <c r="AA228" s="45">
        <f t="shared" si="41"/>
        <v>0</v>
      </c>
      <c r="AB228" s="45">
        <f t="shared" si="42"/>
        <v>0</v>
      </c>
      <c r="AC228" s="45">
        <f t="shared" si="43"/>
        <v>0</v>
      </c>
      <c r="AD228" s="45">
        <f t="shared" si="44"/>
        <v>0</v>
      </c>
      <c r="AE228" s="45">
        <f t="shared" si="45"/>
        <v>0</v>
      </c>
      <c r="AF228" s="45">
        <f t="shared" si="46"/>
        <v>0</v>
      </c>
    </row>
    <row r="229" spans="1:32" x14ac:dyDescent="0.25">
      <c r="A229" s="17"/>
      <c r="B229" s="17"/>
      <c r="C229" s="34"/>
      <c r="D229" s="17"/>
      <c r="E229" s="17"/>
      <c r="F229" s="17"/>
      <c r="G229" s="17"/>
      <c r="H229" s="17"/>
      <c r="I229" s="53">
        <f>IF(C229&gt;A_Stammdaten!$B$12,0,SUM(D229,E229)-G229)</f>
        <v>0</v>
      </c>
      <c r="J229" s="17"/>
      <c r="K229" s="17"/>
      <c r="L229" s="17"/>
      <c r="M229" s="53">
        <f t="shared" si="47"/>
        <v>0</v>
      </c>
      <c r="N229" s="54">
        <f>IF(ISBLANK($B229),0,VLOOKUP($B229,Listen!$A$2:$C$45,2,FALSE))</f>
        <v>0</v>
      </c>
      <c r="O229" s="54">
        <f>IF(ISBLANK($B229),0,VLOOKUP($B229,Listen!$A$2:$C$45,3,FALSE))</f>
        <v>0</v>
      </c>
      <c r="P229" s="43">
        <f t="shared" si="39"/>
        <v>0</v>
      </c>
      <c r="Q229" s="43">
        <f t="shared" si="38"/>
        <v>0</v>
      </c>
      <c r="R229" s="43">
        <f t="shared" si="38"/>
        <v>0</v>
      </c>
      <c r="S229" s="43">
        <f t="shared" si="38"/>
        <v>0</v>
      </c>
      <c r="T229" s="43">
        <f t="shared" si="38"/>
        <v>0</v>
      </c>
      <c r="U229" s="43">
        <f t="shared" si="38"/>
        <v>0</v>
      </c>
      <c r="V229" s="43">
        <f t="shared" si="38"/>
        <v>0</v>
      </c>
      <c r="W229" s="45">
        <f t="shared" si="48"/>
        <v>0</v>
      </c>
      <c r="X229" s="45">
        <f>IF(C229=A_Stammdaten!$B$12,D_SAV!$M229-D_SAV!$Y229,HLOOKUP(A_Stammdaten!$B$12-1,$Z$5:$AF$304,ROW(C229)-4,FALSE)-$Y229)</f>
        <v>0</v>
      </c>
      <c r="Y229" s="45">
        <f>HLOOKUP(A_Stammdaten!$B$12,$Z$5:$AF$304,ROW(C229)-4,FALSE)</f>
        <v>0</v>
      </c>
      <c r="Z229" s="45">
        <f t="shared" si="40"/>
        <v>0</v>
      </c>
      <c r="AA229" s="45">
        <f t="shared" si="41"/>
        <v>0</v>
      </c>
      <c r="AB229" s="45">
        <f t="shared" si="42"/>
        <v>0</v>
      </c>
      <c r="AC229" s="45">
        <f t="shared" si="43"/>
        <v>0</v>
      </c>
      <c r="AD229" s="45">
        <f t="shared" si="44"/>
        <v>0</v>
      </c>
      <c r="AE229" s="45">
        <f t="shared" si="45"/>
        <v>0</v>
      </c>
      <c r="AF229" s="45">
        <f t="shared" si="46"/>
        <v>0</v>
      </c>
    </row>
    <row r="230" spans="1:32" x14ac:dyDescent="0.25">
      <c r="A230" s="17"/>
      <c r="B230" s="17"/>
      <c r="C230" s="34"/>
      <c r="D230" s="17"/>
      <c r="E230" s="17"/>
      <c r="F230" s="17"/>
      <c r="G230" s="17"/>
      <c r="H230" s="17"/>
      <c r="I230" s="53">
        <f>IF(C230&gt;A_Stammdaten!$B$12,0,SUM(D230,E230)-G230)</f>
        <v>0</v>
      </c>
      <c r="J230" s="17"/>
      <c r="K230" s="17"/>
      <c r="L230" s="17"/>
      <c r="M230" s="53">
        <f t="shared" si="47"/>
        <v>0</v>
      </c>
      <c r="N230" s="54">
        <f>IF(ISBLANK($B230),0,VLOOKUP($B230,Listen!$A$2:$C$45,2,FALSE))</f>
        <v>0</v>
      </c>
      <c r="O230" s="54">
        <f>IF(ISBLANK($B230),0,VLOOKUP($B230,Listen!$A$2:$C$45,3,FALSE))</f>
        <v>0</v>
      </c>
      <c r="P230" s="43">
        <f t="shared" si="39"/>
        <v>0</v>
      </c>
      <c r="Q230" s="43">
        <f t="shared" si="38"/>
        <v>0</v>
      </c>
      <c r="R230" s="43">
        <f t="shared" si="38"/>
        <v>0</v>
      </c>
      <c r="S230" s="43">
        <f t="shared" si="38"/>
        <v>0</v>
      </c>
      <c r="T230" s="43">
        <f t="shared" si="38"/>
        <v>0</v>
      </c>
      <c r="U230" s="43">
        <f t="shared" si="38"/>
        <v>0</v>
      </c>
      <c r="V230" s="43">
        <f t="shared" si="38"/>
        <v>0</v>
      </c>
      <c r="W230" s="45">
        <f t="shared" si="48"/>
        <v>0</v>
      </c>
      <c r="X230" s="45">
        <f>IF(C230=A_Stammdaten!$B$12,D_SAV!$M230-D_SAV!$Y230,HLOOKUP(A_Stammdaten!$B$12-1,$Z$5:$AF$304,ROW(C230)-4,FALSE)-$Y230)</f>
        <v>0</v>
      </c>
      <c r="Y230" s="45">
        <f>HLOOKUP(A_Stammdaten!$B$12,$Z$5:$AF$304,ROW(C230)-4,FALSE)</f>
        <v>0</v>
      </c>
      <c r="Z230" s="45">
        <f t="shared" si="40"/>
        <v>0</v>
      </c>
      <c r="AA230" s="45">
        <f t="shared" si="41"/>
        <v>0</v>
      </c>
      <c r="AB230" s="45">
        <f t="shared" si="42"/>
        <v>0</v>
      </c>
      <c r="AC230" s="45">
        <f t="shared" si="43"/>
        <v>0</v>
      </c>
      <c r="AD230" s="45">
        <f t="shared" si="44"/>
        <v>0</v>
      </c>
      <c r="AE230" s="45">
        <f t="shared" si="45"/>
        <v>0</v>
      </c>
      <c r="AF230" s="45">
        <f t="shared" si="46"/>
        <v>0</v>
      </c>
    </row>
    <row r="231" spans="1:32" x14ac:dyDescent="0.25">
      <c r="A231" s="17"/>
      <c r="B231" s="17"/>
      <c r="C231" s="34"/>
      <c r="D231" s="17"/>
      <c r="E231" s="17"/>
      <c r="F231" s="17"/>
      <c r="G231" s="17"/>
      <c r="H231" s="17"/>
      <c r="I231" s="53">
        <f>IF(C231&gt;A_Stammdaten!$B$12,0,SUM(D231,E231)-G231)</f>
        <v>0</v>
      </c>
      <c r="J231" s="17"/>
      <c r="K231" s="17"/>
      <c r="L231" s="17"/>
      <c r="M231" s="53">
        <f t="shared" si="47"/>
        <v>0</v>
      </c>
      <c r="N231" s="54">
        <f>IF(ISBLANK($B231),0,VLOOKUP($B231,Listen!$A$2:$C$45,2,FALSE))</f>
        <v>0</v>
      </c>
      <c r="O231" s="54">
        <f>IF(ISBLANK($B231),0,VLOOKUP($B231,Listen!$A$2:$C$45,3,FALSE))</f>
        <v>0</v>
      </c>
      <c r="P231" s="43">
        <f t="shared" si="39"/>
        <v>0</v>
      </c>
      <c r="Q231" s="43">
        <f t="shared" si="38"/>
        <v>0</v>
      </c>
      <c r="R231" s="43">
        <f t="shared" si="38"/>
        <v>0</v>
      </c>
      <c r="S231" s="43">
        <f t="shared" si="38"/>
        <v>0</v>
      </c>
      <c r="T231" s="43">
        <f t="shared" si="38"/>
        <v>0</v>
      </c>
      <c r="U231" s="43">
        <f t="shared" si="38"/>
        <v>0</v>
      </c>
      <c r="V231" s="43">
        <f t="shared" si="38"/>
        <v>0</v>
      </c>
      <c r="W231" s="45">
        <f t="shared" si="48"/>
        <v>0</v>
      </c>
      <c r="X231" s="45">
        <f>IF(C231=A_Stammdaten!$B$12,D_SAV!$M231-D_SAV!$Y231,HLOOKUP(A_Stammdaten!$B$12-1,$Z$5:$AF$304,ROW(C231)-4,FALSE)-$Y231)</f>
        <v>0</v>
      </c>
      <c r="Y231" s="45">
        <f>HLOOKUP(A_Stammdaten!$B$12,$Z$5:$AF$304,ROW(C231)-4,FALSE)</f>
        <v>0</v>
      </c>
      <c r="Z231" s="45">
        <f t="shared" si="40"/>
        <v>0</v>
      </c>
      <c r="AA231" s="45">
        <f t="shared" si="41"/>
        <v>0</v>
      </c>
      <c r="AB231" s="45">
        <f t="shared" si="42"/>
        <v>0</v>
      </c>
      <c r="AC231" s="45">
        <f t="shared" si="43"/>
        <v>0</v>
      </c>
      <c r="AD231" s="45">
        <f t="shared" si="44"/>
        <v>0</v>
      </c>
      <c r="AE231" s="45">
        <f t="shared" si="45"/>
        <v>0</v>
      </c>
      <c r="AF231" s="45">
        <f t="shared" si="46"/>
        <v>0</v>
      </c>
    </row>
    <row r="232" spans="1:32" x14ac:dyDescent="0.25">
      <c r="A232" s="17"/>
      <c r="B232" s="17"/>
      <c r="C232" s="34"/>
      <c r="D232" s="17"/>
      <c r="E232" s="17"/>
      <c r="F232" s="17"/>
      <c r="G232" s="17"/>
      <c r="H232" s="17"/>
      <c r="I232" s="53">
        <f>IF(C232&gt;A_Stammdaten!$B$12,0,SUM(D232,E232)-G232)</f>
        <v>0</v>
      </c>
      <c r="J232" s="17"/>
      <c r="K232" s="17"/>
      <c r="L232" s="17"/>
      <c r="M232" s="53">
        <f t="shared" si="47"/>
        <v>0</v>
      </c>
      <c r="N232" s="54">
        <f>IF(ISBLANK($B232),0,VLOOKUP($B232,Listen!$A$2:$C$45,2,FALSE))</f>
        <v>0</v>
      </c>
      <c r="O232" s="54">
        <f>IF(ISBLANK($B232),0,VLOOKUP($B232,Listen!$A$2:$C$45,3,FALSE))</f>
        <v>0</v>
      </c>
      <c r="P232" s="43">
        <f t="shared" si="39"/>
        <v>0</v>
      </c>
      <c r="Q232" s="43">
        <f t="shared" si="38"/>
        <v>0</v>
      </c>
      <c r="R232" s="43">
        <f t="shared" si="38"/>
        <v>0</v>
      </c>
      <c r="S232" s="43">
        <f t="shared" si="38"/>
        <v>0</v>
      </c>
      <c r="T232" s="43">
        <f t="shared" si="38"/>
        <v>0</v>
      </c>
      <c r="U232" s="43">
        <f t="shared" si="38"/>
        <v>0</v>
      </c>
      <c r="V232" s="43">
        <f t="shared" si="38"/>
        <v>0</v>
      </c>
      <c r="W232" s="45">
        <f t="shared" si="48"/>
        <v>0</v>
      </c>
      <c r="X232" s="45">
        <f>IF(C232=A_Stammdaten!$B$12,D_SAV!$M232-D_SAV!$Y232,HLOOKUP(A_Stammdaten!$B$12-1,$Z$5:$AF$304,ROW(C232)-4,FALSE)-$Y232)</f>
        <v>0</v>
      </c>
      <c r="Y232" s="45">
        <f>HLOOKUP(A_Stammdaten!$B$12,$Z$5:$AF$304,ROW(C232)-4,FALSE)</f>
        <v>0</v>
      </c>
      <c r="Z232" s="45">
        <f t="shared" si="40"/>
        <v>0</v>
      </c>
      <c r="AA232" s="45">
        <f t="shared" si="41"/>
        <v>0</v>
      </c>
      <c r="AB232" s="45">
        <f t="shared" si="42"/>
        <v>0</v>
      </c>
      <c r="AC232" s="45">
        <f t="shared" si="43"/>
        <v>0</v>
      </c>
      <c r="AD232" s="45">
        <f t="shared" si="44"/>
        <v>0</v>
      </c>
      <c r="AE232" s="45">
        <f t="shared" si="45"/>
        <v>0</v>
      </c>
      <c r="AF232" s="45">
        <f t="shared" si="46"/>
        <v>0</v>
      </c>
    </row>
    <row r="233" spans="1:32" x14ac:dyDescent="0.25">
      <c r="A233" s="17"/>
      <c r="B233" s="17"/>
      <c r="C233" s="34"/>
      <c r="D233" s="17"/>
      <c r="E233" s="17"/>
      <c r="F233" s="17"/>
      <c r="G233" s="17"/>
      <c r="H233" s="17"/>
      <c r="I233" s="53">
        <f>IF(C233&gt;A_Stammdaten!$B$12,0,SUM(D233,E233)-G233)</f>
        <v>0</v>
      </c>
      <c r="J233" s="17"/>
      <c r="K233" s="17"/>
      <c r="L233" s="17"/>
      <c r="M233" s="53">
        <f t="shared" si="47"/>
        <v>0</v>
      </c>
      <c r="N233" s="54">
        <f>IF(ISBLANK($B233),0,VLOOKUP($B233,Listen!$A$2:$C$45,2,FALSE))</f>
        <v>0</v>
      </c>
      <c r="O233" s="54">
        <f>IF(ISBLANK($B233),0,VLOOKUP($B233,Listen!$A$2:$C$45,3,FALSE))</f>
        <v>0</v>
      </c>
      <c r="P233" s="43">
        <f t="shared" si="39"/>
        <v>0</v>
      </c>
      <c r="Q233" s="43">
        <f t="shared" si="38"/>
        <v>0</v>
      </c>
      <c r="R233" s="43">
        <f t="shared" si="38"/>
        <v>0</v>
      </c>
      <c r="S233" s="43">
        <f t="shared" si="38"/>
        <v>0</v>
      </c>
      <c r="T233" s="43">
        <f t="shared" si="38"/>
        <v>0</v>
      </c>
      <c r="U233" s="43">
        <f t="shared" si="38"/>
        <v>0</v>
      </c>
      <c r="V233" s="43">
        <f t="shared" si="38"/>
        <v>0</v>
      </c>
      <c r="W233" s="45">
        <f t="shared" si="48"/>
        <v>0</v>
      </c>
      <c r="X233" s="45">
        <f>IF(C233=A_Stammdaten!$B$12,D_SAV!$M233-D_SAV!$Y233,HLOOKUP(A_Stammdaten!$B$12-1,$Z$5:$AF$304,ROW(C233)-4,FALSE)-$Y233)</f>
        <v>0</v>
      </c>
      <c r="Y233" s="45">
        <f>HLOOKUP(A_Stammdaten!$B$12,$Z$5:$AF$304,ROW(C233)-4,FALSE)</f>
        <v>0</v>
      </c>
      <c r="Z233" s="45">
        <f t="shared" si="40"/>
        <v>0</v>
      </c>
      <c r="AA233" s="45">
        <f t="shared" si="41"/>
        <v>0</v>
      </c>
      <c r="AB233" s="45">
        <f t="shared" si="42"/>
        <v>0</v>
      </c>
      <c r="AC233" s="45">
        <f t="shared" si="43"/>
        <v>0</v>
      </c>
      <c r="AD233" s="45">
        <f t="shared" si="44"/>
        <v>0</v>
      </c>
      <c r="AE233" s="45">
        <f t="shared" si="45"/>
        <v>0</v>
      </c>
      <c r="AF233" s="45">
        <f t="shared" si="46"/>
        <v>0</v>
      </c>
    </row>
    <row r="234" spans="1:32" x14ac:dyDescent="0.25">
      <c r="A234" s="17"/>
      <c r="B234" s="17"/>
      <c r="C234" s="34"/>
      <c r="D234" s="17"/>
      <c r="E234" s="17"/>
      <c r="F234" s="17"/>
      <c r="G234" s="17"/>
      <c r="H234" s="17"/>
      <c r="I234" s="53">
        <f>IF(C234&gt;A_Stammdaten!$B$12,0,SUM(D234,E234)-G234)</f>
        <v>0</v>
      </c>
      <c r="J234" s="17"/>
      <c r="K234" s="17"/>
      <c r="L234" s="17"/>
      <c r="M234" s="53">
        <f t="shared" si="47"/>
        <v>0</v>
      </c>
      <c r="N234" s="54">
        <f>IF(ISBLANK($B234),0,VLOOKUP($B234,Listen!$A$2:$C$45,2,FALSE))</f>
        <v>0</v>
      </c>
      <c r="O234" s="54">
        <f>IF(ISBLANK($B234),0,VLOOKUP($B234,Listen!$A$2:$C$45,3,FALSE))</f>
        <v>0</v>
      </c>
      <c r="P234" s="43">
        <f t="shared" si="39"/>
        <v>0</v>
      </c>
      <c r="Q234" s="43">
        <f t="shared" si="38"/>
        <v>0</v>
      </c>
      <c r="R234" s="43">
        <f t="shared" si="38"/>
        <v>0</v>
      </c>
      <c r="S234" s="43">
        <f t="shared" si="38"/>
        <v>0</v>
      </c>
      <c r="T234" s="43">
        <f t="shared" si="38"/>
        <v>0</v>
      </c>
      <c r="U234" s="43">
        <f t="shared" si="38"/>
        <v>0</v>
      </c>
      <c r="V234" s="43">
        <f t="shared" si="38"/>
        <v>0</v>
      </c>
      <c r="W234" s="45">
        <f t="shared" si="48"/>
        <v>0</v>
      </c>
      <c r="X234" s="45">
        <f>IF(C234=A_Stammdaten!$B$12,D_SAV!$M234-D_SAV!$Y234,HLOOKUP(A_Stammdaten!$B$12-1,$Z$5:$AF$304,ROW(C234)-4,FALSE)-$Y234)</f>
        <v>0</v>
      </c>
      <c r="Y234" s="45">
        <f>HLOOKUP(A_Stammdaten!$B$12,$Z$5:$AF$304,ROW(C234)-4,FALSE)</f>
        <v>0</v>
      </c>
      <c r="Z234" s="45">
        <f t="shared" si="40"/>
        <v>0</v>
      </c>
      <c r="AA234" s="45">
        <f t="shared" si="41"/>
        <v>0</v>
      </c>
      <c r="AB234" s="45">
        <f t="shared" si="42"/>
        <v>0</v>
      </c>
      <c r="AC234" s="45">
        <f t="shared" si="43"/>
        <v>0</v>
      </c>
      <c r="AD234" s="45">
        <f t="shared" si="44"/>
        <v>0</v>
      </c>
      <c r="AE234" s="45">
        <f t="shared" si="45"/>
        <v>0</v>
      </c>
      <c r="AF234" s="45">
        <f t="shared" si="46"/>
        <v>0</v>
      </c>
    </row>
    <row r="235" spans="1:32" x14ac:dyDescent="0.25">
      <c r="A235" s="17"/>
      <c r="B235" s="17"/>
      <c r="C235" s="34"/>
      <c r="D235" s="17"/>
      <c r="E235" s="17"/>
      <c r="F235" s="17"/>
      <c r="G235" s="17"/>
      <c r="H235" s="17"/>
      <c r="I235" s="53">
        <f>IF(C235&gt;A_Stammdaten!$B$12,0,SUM(D235,E235)-G235)</f>
        <v>0</v>
      </c>
      <c r="J235" s="17"/>
      <c r="K235" s="17"/>
      <c r="L235" s="17"/>
      <c r="M235" s="53">
        <f t="shared" si="47"/>
        <v>0</v>
      </c>
      <c r="N235" s="54">
        <f>IF(ISBLANK($B235),0,VLOOKUP($B235,Listen!$A$2:$C$45,2,FALSE))</f>
        <v>0</v>
      </c>
      <c r="O235" s="54">
        <f>IF(ISBLANK($B235),0,VLOOKUP($B235,Listen!$A$2:$C$45,3,FALSE))</f>
        <v>0</v>
      </c>
      <c r="P235" s="43">
        <f t="shared" si="39"/>
        <v>0</v>
      </c>
      <c r="Q235" s="43">
        <f t="shared" si="38"/>
        <v>0</v>
      </c>
      <c r="R235" s="43">
        <f t="shared" si="38"/>
        <v>0</v>
      </c>
      <c r="S235" s="43">
        <f t="shared" si="38"/>
        <v>0</v>
      </c>
      <c r="T235" s="43">
        <f t="shared" si="38"/>
        <v>0</v>
      </c>
      <c r="U235" s="43">
        <f t="shared" si="38"/>
        <v>0</v>
      </c>
      <c r="V235" s="43">
        <f t="shared" si="38"/>
        <v>0</v>
      </c>
      <c r="W235" s="45">
        <f t="shared" si="48"/>
        <v>0</v>
      </c>
      <c r="X235" s="45">
        <f>IF(C235=A_Stammdaten!$B$12,D_SAV!$M235-D_SAV!$Y235,HLOOKUP(A_Stammdaten!$B$12-1,$Z$5:$AF$304,ROW(C235)-4,FALSE)-$Y235)</f>
        <v>0</v>
      </c>
      <c r="Y235" s="45">
        <f>HLOOKUP(A_Stammdaten!$B$12,$Z$5:$AF$304,ROW(C235)-4,FALSE)</f>
        <v>0</v>
      </c>
      <c r="Z235" s="45">
        <f t="shared" si="40"/>
        <v>0</v>
      </c>
      <c r="AA235" s="45">
        <f t="shared" si="41"/>
        <v>0</v>
      </c>
      <c r="AB235" s="45">
        <f t="shared" si="42"/>
        <v>0</v>
      </c>
      <c r="AC235" s="45">
        <f t="shared" si="43"/>
        <v>0</v>
      </c>
      <c r="AD235" s="45">
        <f t="shared" si="44"/>
        <v>0</v>
      </c>
      <c r="AE235" s="45">
        <f t="shared" si="45"/>
        <v>0</v>
      </c>
      <c r="AF235" s="45">
        <f t="shared" si="46"/>
        <v>0</v>
      </c>
    </row>
    <row r="236" spans="1:32" x14ac:dyDescent="0.25">
      <c r="A236" s="17"/>
      <c r="B236" s="17"/>
      <c r="C236" s="34"/>
      <c r="D236" s="17"/>
      <c r="E236" s="17"/>
      <c r="F236" s="17"/>
      <c r="G236" s="17"/>
      <c r="H236" s="17"/>
      <c r="I236" s="53">
        <f>IF(C236&gt;A_Stammdaten!$B$12,0,SUM(D236,E236)-G236)</f>
        <v>0</v>
      </c>
      <c r="J236" s="17"/>
      <c r="K236" s="17"/>
      <c r="L236" s="17"/>
      <c r="M236" s="53">
        <f t="shared" si="47"/>
        <v>0</v>
      </c>
      <c r="N236" s="54">
        <f>IF(ISBLANK($B236),0,VLOOKUP($B236,Listen!$A$2:$C$45,2,FALSE))</f>
        <v>0</v>
      </c>
      <c r="O236" s="54">
        <f>IF(ISBLANK($B236),0,VLOOKUP($B236,Listen!$A$2:$C$45,3,FALSE))</f>
        <v>0</v>
      </c>
      <c r="P236" s="43">
        <f t="shared" si="39"/>
        <v>0</v>
      </c>
      <c r="Q236" s="43">
        <f t="shared" si="38"/>
        <v>0</v>
      </c>
      <c r="R236" s="43">
        <f t="shared" si="38"/>
        <v>0</v>
      </c>
      <c r="S236" s="43">
        <f t="shared" si="38"/>
        <v>0</v>
      </c>
      <c r="T236" s="43">
        <f t="shared" si="38"/>
        <v>0</v>
      </c>
      <c r="U236" s="43">
        <f t="shared" si="38"/>
        <v>0</v>
      </c>
      <c r="V236" s="43">
        <f t="shared" si="38"/>
        <v>0</v>
      </c>
      <c r="W236" s="45">
        <f t="shared" si="48"/>
        <v>0</v>
      </c>
      <c r="X236" s="45">
        <f>IF(C236=A_Stammdaten!$B$12,D_SAV!$M236-D_SAV!$Y236,HLOOKUP(A_Stammdaten!$B$12-1,$Z$5:$AF$304,ROW(C236)-4,FALSE)-$Y236)</f>
        <v>0</v>
      </c>
      <c r="Y236" s="45">
        <f>HLOOKUP(A_Stammdaten!$B$12,$Z$5:$AF$304,ROW(C236)-4,FALSE)</f>
        <v>0</v>
      </c>
      <c r="Z236" s="45">
        <f t="shared" si="40"/>
        <v>0</v>
      </c>
      <c r="AA236" s="45">
        <f t="shared" si="41"/>
        <v>0</v>
      </c>
      <c r="AB236" s="45">
        <f t="shared" si="42"/>
        <v>0</v>
      </c>
      <c r="AC236" s="45">
        <f t="shared" si="43"/>
        <v>0</v>
      </c>
      <c r="AD236" s="45">
        <f t="shared" si="44"/>
        <v>0</v>
      </c>
      <c r="AE236" s="45">
        <f t="shared" si="45"/>
        <v>0</v>
      </c>
      <c r="AF236" s="45">
        <f t="shared" si="46"/>
        <v>0</v>
      </c>
    </row>
    <row r="237" spans="1:32" x14ac:dyDescent="0.25">
      <c r="A237" s="17"/>
      <c r="B237" s="17"/>
      <c r="C237" s="34"/>
      <c r="D237" s="17"/>
      <c r="E237" s="17"/>
      <c r="F237" s="17"/>
      <c r="G237" s="17"/>
      <c r="H237" s="17"/>
      <c r="I237" s="53">
        <f>IF(C237&gt;A_Stammdaten!$B$12,0,SUM(D237,E237)-G237)</f>
        <v>0</v>
      </c>
      <c r="J237" s="17"/>
      <c r="K237" s="17"/>
      <c r="L237" s="17"/>
      <c r="M237" s="53">
        <f t="shared" si="47"/>
        <v>0</v>
      </c>
      <c r="N237" s="54">
        <f>IF(ISBLANK($B237),0,VLOOKUP($B237,Listen!$A$2:$C$45,2,FALSE))</f>
        <v>0</v>
      </c>
      <c r="O237" s="54">
        <f>IF(ISBLANK($B237),0,VLOOKUP($B237,Listen!$A$2:$C$45,3,FALSE))</f>
        <v>0</v>
      </c>
      <c r="P237" s="43">
        <f t="shared" si="39"/>
        <v>0</v>
      </c>
      <c r="Q237" s="43">
        <f t="shared" si="38"/>
        <v>0</v>
      </c>
      <c r="R237" s="43">
        <f t="shared" si="38"/>
        <v>0</v>
      </c>
      <c r="S237" s="43">
        <f t="shared" si="38"/>
        <v>0</v>
      </c>
      <c r="T237" s="43">
        <f t="shared" si="38"/>
        <v>0</v>
      </c>
      <c r="U237" s="43">
        <f t="shared" si="38"/>
        <v>0</v>
      </c>
      <c r="V237" s="43">
        <f t="shared" si="38"/>
        <v>0</v>
      </c>
      <c r="W237" s="45">
        <f t="shared" si="48"/>
        <v>0</v>
      </c>
      <c r="X237" s="45">
        <f>IF(C237=A_Stammdaten!$B$12,D_SAV!$M237-D_SAV!$Y237,HLOOKUP(A_Stammdaten!$B$12-1,$Z$5:$AF$304,ROW(C237)-4,FALSE)-$Y237)</f>
        <v>0</v>
      </c>
      <c r="Y237" s="45">
        <f>HLOOKUP(A_Stammdaten!$B$12,$Z$5:$AF$304,ROW(C237)-4,FALSE)</f>
        <v>0</v>
      </c>
      <c r="Z237" s="45">
        <f t="shared" si="40"/>
        <v>0</v>
      </c>
      <c r="AA237" s="45">
        <f t="shared" si="41"/>
        <v>0</v>
      </c>
      <c r="AB237" s="45">
        <f t="shared" si="42"/>
        <v>0</v>
      </c>
      <c r="AC237" s="45">
        <f t="shared" si="43"/>
        <v>0</v>
      </c>
      <c r="AD237" s="45">
        <f t="shared" si="44"/>
        <v>0</v>
      </c>
      <c r="AE237" s="45">
        <f t="shared" si="45"/>
        <v>0</v>
      </c>
      <c r="AF237" s="45">
        <f t="shared" si="46"/>
        <v>0</v>
      </c>
    </row>
    <row r="238" spans="1:32" x14ac:dyDescent="0.25">
      <c r="A238" s="17"/>
      <c r="B238" s="17"/>
      <c r="C238" s="34"/>
      <c r="D238" s="17"/>
      <c r="E238" s="17"/>
      <c r="F238" s="17"/>
      <c r="G238" s="17"/>
      <c r="H238" s="17"/>
      <c r="I238" s="53">
        <f>IF(C238&gt;A_Stammdaten!$B$12,0,SUM(D238,E238)-G238)</f>
        <v>0</v>
      </c>
      <c r="J238" s="17"/>
      <c r="K238" s="17"/>
      <c r="L238" s="17"/>
      <c r="M238" s="53">
        <f t="shared" si="47"/>
        <v>0</v>
      </c>
      <c r="N238" s="54">
        <f>IF(ISBLANK($B238),0,VLOOKUP($B238,Listen!$A$2:$C$45,2,FALSE))</f>
        <v>0</v>
      </c>
      <c r="O238" s="54">
        <f>IF(ISBLANK($B238),0,VLOOKUP($B238,Listen!$A$2:$C$45,3,FALSE))</f>
        <v>0</v>
      </c>
      <c r="P238" s="43">
        <f t="shared" si="39"/>
        <v>0</v>
      </c>
      <c r="Q238" s="43">
        <f t="shared" si="38"/>
        <v>0</v>
      </c>
      <c r="R238" s="43">
        <f t="shared" si="38"/>
        <v>0</v>
      </c>
      <c r="S238" s="43">
        <f t="shared" si="38"/>
        <v>0</v>
      </c>
      <c r="T238" s="43">
        <f t="shared" si="38"/>
        <v>0</v>
      </c>
      <c r="U238" s="43">
        <f t="shared" si="38"/>
        <v>0</v>
      </c>
      <c r="V238" s="43">
        <f t="shared" si="38"/>
        <v>0</v>
      </c>
      <c r="W238" s="45">
        <f t="shared" si="48"/>
        <v>0</v>
      </c>
      <c r="X238" s="45">
        <f>IF(C238=A_Stammdaten!$B$12,D_SAV!$M238-D_SAV!$Y238,HLOOKUP(A_Stammdaten!$B$12-1,$Z$5:$AF$304,ROW(C238)-4,FALSE)-$Y238)</f>
        <v>0</v>
      </c>
      <c r="Y238" s="45">
        <f>HLOOKUP(A_Stammdaten!$B$12,$Z$5:$AF$304,ROW(C238)-4,FALSE)</f>
        <v>0</v>
      </c>
      <c r="Z238" s="45">
        <f t="shared" si="40"/>
        <v>0</v>
      </c>
      <c r="AA238" s="45">
        <f t="shared" si="41"/>
        <v>0</v>
      </c>
      <c r="AB238" s="45">
        <f t="shared" si="42"/>
        <v>0</v>
      </c>
      <c r="AC238" s="45">
        <f t="shared" si="43"/>
        <v>0</v>
      </c>
      <c r="AD238" s="45">
        <f t="shared" si="44"/>
        <v>0</v>
      </c>
      <c r="AE238" s="45">
        <f t="shared" si="45"/>
        <v>0</v>
      </c>
      <c r="AF238" s="45">
        <f t="shared" si="46"/>
        <v>0</v>
      </c>
    </row>
    <row r="239" spans="1:32" x14ac:dyDescent="0.25">
      <c r="A239" s="17"/>
      <c r="B239" s="17"/>
      <c r="C239" s="34"/>
      <c r="D239" s="17"/>
      <c r="E239" s="17"/>
      <c r="F239" s="17"/>
      <c r="G239" s="17"/>
      <c r="H239" s="17"/>
      <c r="I239" s="53">
        <f>IF(C239&gt;A_Stammdaten!$B$12,0,SUM(D239,E239)-G239)</f>
        <v>0</v>
      </c>
      <c r="J239" s="17"/>
      <c r="K239" s="17"/>
      <c r="L239" s="17"/>
      <c r="M239" s="53">
        <f t="shared" si="47"/>
        <v>0</v>
      </c>
      <c r="N239" s="54">
        <f>IF(ISBLANK($B239),0,VLOOKUP($B239,Listen!$A$2:$C$45,2,FALSE))</f>
        <v>0</v>
      </c>
      <c r="O239" s="54">
        <f>IF(ISBLANK($B239),0,VLOOKUP($B239,Listen!$A$2:$C$45,3,FALSE))</f>
        <v>0</v>
      </c>
      <c r="P239" s="43">
        <f t="shared" si="39"/>
        <v>0</v>
      </c>
      <c r="Q239" s="43">
        <f t="shared" si="38"/>
        <v>0</v>
      </c>
      <c r="R239" s="43">
        <f t="shared" si="38"/>
        <v>0</v>
      </c>
      <c r="S239" s="43">
        <f t="shared" ref="Q239:V281" si="49">$N239</f>
        <v>0</v>
      </c>
      <c r="T239" s="43">
        <f t="shared" si="49"/>
        <v>0</v>
      </c>
      <c r="U239" s="43">
        <f t="shared" si="49"/>
        <v>0</v>
      </c>
      <c r="V239" s="43">
        <f t="shared" si="49"/>
        <v>0</v>
      </c>
      <c r="W239" s="45">
        <f t="shared" si="48"/>
        <v>0</v>
      </c>
      <c r="X239" s="45">
        <f>IF(C239=A_Stammdaten!$B$12,D_SAV!$M239-D_SAV!$Y239,HLOOKUP(A_Stammdaten!$B$12-1,$Z$5:$AF$304,ROW(C239)-4,FALSE)-$Y239)</f>
        <v>0</v>
      </c>
      <c r="Y239" s="45">
        <f>HLOOKUP(A_Stammdaten!$B$12,$Z$5:$AF$304,ROW(C239)-4,FALSE)</f>
        <v>0</v>
      </c>
      <c r="Z239" s="45">
        <f t="shared" si="40"/>
        <v>0</v>
      </c>
      <c r="AA239" s="45">
        <f t="shared" si="41"/>
        <v>0</v>
      </c>
      <c r="AB239" s="45">
        <f t="shared" si="42"/>
        <v>0</v>
      </c>
      <c r="AC239" s="45">
        <f t="shared" si="43"/>
        <v>0</v>
      </c>
      <c r="AD239" s="45">
        <f t="shared" si="44"/>
        <v>0</v>
      </c>
      <c r="AE239" s="45">
        <f t="shared" si="45"/>
        <v>0</v>
      </c>
      <c r="AF239" s="45">
        <f t="shared" si="46"/>
        <v>0</v>
      </c>
    </row>
    <row r="240" spans="1:32" x14ac:dyDescent="0.25">
      <c r="A240" s="17"/>
      <c r="B240" s="17"/>
      <c r="C240" s="34"/>
      <c r="D240" s="17"/>
      <c r="E240" s="17"/>
      <c r="F240" s="17"/>
      <c r="G240" s="17"/>
      <c r="H240" s="17"/>
      <c r="I240" s="53">
        <f>IF(C240&gt;A_Stammdaten!$B$12,0,SUM(D240,E240)-G240)</f>
        <v>0</v>
      </c>
      <c r="J240" s="17"/>
      <c r="K240" s="17"/>
      <c r="L240" s="17"/>
      <c r="M240" s="53">
        <f t="shared" si="47"/>
        <v>0</v>
      </c>
      <c r="N240" s="54">
        <f>IF(ISBLANK($B240),0,VLOOKUP($B240,Listen!$A$2:$C$45,2,FALSE))</f>
        <v>0</v>
      </c>
      <c r="O240" s="54">
        <f>IF(ISBLANK($B240),0,VLOOKUP($B240,Listen!$A$2:$C$45,3,FALSE))</f>
        <v>0</v>
      </c>
      <c r="P240" s="43">
        <f t="shared" si="39"/>
        <v>0</v>
      </c>
      <c r="Q240" s="43">
        <f t="shared" si="49"/>
        <v>0</v>
      </c>
      <c r="R240" s="43">
        <f t="shared" si="49"/>
        <v>0</v>
      </c>
      <c r="S240" s="43">
        <f t="shared" si="49"/>
        <v>0</v>
      </c>
      <c r="T240" s="43">
        <f t="shared" si="49"/>
        <v>0</v>
      </c>
      <c r="U240" s="43">
        <f t="shared" si="49"/>
        <v>0</v>
      </c>
      <c r="V240" s="43">
        <f t="shared" si="49"/>
        <v>0</v>
      </c>
      <c r="W240" s="45">
        <f t="shared" si="48"/>
        <v>0</v>
      </c>
      <c r="X240" s="45">
        <f>IF(C240=A_Stammdaten!$B$12,D_SAV!$M240-D_SAV!$Y240,HLOOKUP(A_Stammdaten!$B$12-1,$Z$5:$AF$304,ROW(C240)-4,FALSE)-$Y240)</f>
        <v>0</v>
      </c>
      <c r="Y240" s="45">
        <f>HLOOKUP(A_Stammdaten!$B$12,$Z$5:$AF$304,ROW(C240)-4,FALSE)</f>
        <v>0</v>
      </c>
      <c r="Z240" s="45">
        <f t="shared" si="40"/>
        <v>0</v>
      </c>
      <c r="AA240" s="45">
        <f t="shared" si="41"/>
        <v>0</v>
      </c>
      <c r="AB240" s="45">
        <f t="shared" si="42"/>
        <v>0</v>
      </c>
      <c r="AC240" s="45">
        <f t="shared" si="43"/>
        <v>0</v>
      </c>
      <c r="AD240" s="45">
        <f t="shared" si="44"/>
        <v>0</v>
      </c>
      <c r="AE240" s="45">
        <f t="shared" si="45"/>
        <v>0</v>
      </c>
      <c r="AF240" s="45">
        <f t="shared" si="46"/>
        <v>0</v>
      </c>
    </row>
    <row r="241" spans="1:32" x14ac:dyDescent="0.25">
      <c r="A241" s="17"/>
      <c r="B241" s="17"/>
      <c r="C241" s="34"/>
      <c r="D241" s="17"/>
      <c r="E241" s="17"/>
      <c r="F241" s="17"/>
      <c r="G241" s="17"/>
      <c r="H241" s="17"/>
      <c r="I241" s="53">
        <f>IF(C241&gt;A_Stammdaten!$B$12,0,SUM(D241,E241)-G241)</f>
        <v>0</v>
      </c>
      <c r="J241" s="17"/>
      <c r="K241" s="17"/>
      <c r="L241" s="17"/>
      <c r="M241" s="53">
        <f t="shared" si="47"/>
        <v>0</v>
      </c>
      <c r="N241" s="54">
        <f>IF(ISBLANK($B241),0,VLOOKUP($B241,Listen!$A$2:$C$45,2,FALSE))</f>
        <v>0</v>
      </c>
      <c r="O241" s="54">
        <f>IF(ISBLANK($B241),0,VLOOKUP($B241,Listen!$A$2:$C$45,3,FALSE))</f>
        <v>0</v>
      </c>
      <c r="P241" s="43">
        <f t="shared" si="39"/>
        <v>0</v>
      </c>
      <c r="Q241" s="43">
        <f t="shared" si="49"/>
        <v>0</v>
      </c>
      <c r="R241" s="43">
        <f t="shared" si="49"/>
        <v>0</v>
      </c>
      <c r="S241" s="43">
        <f t="shared" si="49"/>
        <v>0</v>
      </c>
      <c r="T241" s="43">
        <f t="shared" si="49"/>
        <v>0</v>
      </c>
      <c r="U241" s="43">
        <f t="shared" si="49"/>
        <v>0</v>
      </c>
      <c r="V241" s="43">
        <f t="shared" si="49"/>
        <v>0</v>
      </c>
      <c r="W241" s="45">
        <f t="shared" si="48"/>
        <v>0</v>
      </c>
      <c r="X241" s="45">
        <f>IF(C241=A_Stammdaten!$B$12,D_SAV!$M241-D_SAV!$Y241,HLOOKUP(A_Stammdaten!$B$12-1,$Z$5:$AF$304,ROW(C241)-4,FALSE)-$Y241)</f>
        <v>0</v>
      </c>
      <c r="Y241" s="45">
        <f>HLOOKUP(A_Stammdaten!$B$12,$Z$5:$AF$304,ROW(C241)-4,FALSE)</f>
        <v>0</v>
      </c>
      <c r="Z241" s="45">
        <f t="shared" si="40"/>
        <v>0</v>
      </c>
      <c r="AA241" s="45">
        <f t="shared" si="41"/>
        <v>0</v>
      </c>
      <c r="AB241" s="45">
        <f t="shared" si="42"/>
        <v>0</v>
      </c>
      <c r="AC241" s="45">
        <f t="shared" si="43"/>
        <v>0</v>
      </c>
      <c r="AD241" s="45">
        <f t="shared" si="44"/>
        <v>0</v>
      </c>
      <c r="AE241" s="45">
        <f t="shared" si="45"/>
        <v>0</v>
      </c>
      <c r="AF241" s="45">
        <f t="shared" si="46"/>
        <v>0</v>
      </c>
    </row>
    <row r="242" spans="1:32" x14ac:dyDescent="0.25">
      <c r="A242" s="17"/>
      <c r="B242" s="17"/>
      <c r="C242" s="34"/>
      <c r="D242" s="17"/>
      <c r="E242" s="17"/>
      <c r="F242" s="17"/>
      <c r="G242" s="17"/>
      <c r="H242" s="17"/>
      <c r="I242" s="53">
        <f>IF(C242&gt;A_Stammdaten!$B$12,0,SUM(D242,E242)-G242)</f>
        <v>0</v>
      </c>
      <c r="J242" s="17"/>
      <c r="K242" s="17"/>
      <c r="L242" s="17"/>
      <c r="M242" s="53">
        <f t="shared" si="47"/>
        <v>0</v>
      </c>
      <c r="N242" s="54">
        <f>IF(ISBLANK($B242),0,VLOOKUP($B242,Listen!$A$2:$C$45,2,FALSE))</f>
        <v>0</v>
      </c>
      <c r="O242" s="54">
        <f>IF(ISBLANK($B242),0,VLOOKUP($B242,Listen!$A$2:$C$45,3,FALSE))</f>
        <v>0</v>
      </c>
      <c r="P242" s="43">
        <f t="shared" si="39"/>
        <v>0</v>
      </c>
      <c r="Q242" s="43">
        <f t="shared" si="49"/>
        <v>0</v>
      </c>
      <c r="R242" s="43">
        <f t="shared" si="49"/>
        <v>0</v>
      </c>
      <c r="S242" s="43">
        <f t="shared" si="49"/>
        <v>0</v>
      </c>
      <c r="T242" s="43">
        <f t="shared" si="49"/>
        <v>0</v>
      </c>
      <c r="U242" s="43">
        <f t="shared" si="49"/>
        <v>0</v>
      </c>
      <c r="V242" s="43">
        <f t="shared" si="49"/>
        <v>0</v>
      </c>
      <c r="W242" s="45">
        <f t="shared" si="48"/>
        <v>0</v>
      </c>
      <c r="X242" s="45">
        <f>IF(C242=A_Stammdaten!$B$12,D_SAV!$M242-D_SAV!$Y242,HLOOKUP(A_Stammdaten!$B$12-1,$Z$5:$AF$304,ROW(C242)-4,FALSE)-$Y242)</f>
        <v>0</v>
      </c>
      <c r="Y242" s="45">
        <f>HLOOKUP(A_Stammdaten!$B$12,$Z$5:$AF$304,ROW(C242)-4,FALSE)</f>
        <v>0</v>
      </c>
      <c r="Z242" s="45">
        <f t="shared" si="40"/>
        <v>0</v>
      </c>
      <c r="AA242" s="45">
        <f t="shared" si="41"/>
        <v>0</v>
      </c>
      <c r="AB242" s="45">
        <f t="shared" si="42"/>
        <v>0</v>
      </c>
      <c r="AC242" s="45">
        <f t="shared" si="43"/>
        <v>0</v>
      </c>
      <c r="AD242" s="45">
        <f t="shared" si="44"/>
        <v>0</v>
      </c>
      <c r="AE242" s="45">
        <f t="shared" si="45"/>
        <v>0</v>
      </c>
      <c r="AF242" s="45">
        <f t="shared" si="46"/>
        <v>0</v>
      </c>
    </row>
    <row r="243" spans="1:32" x14ac:dyDescent="0.25">
      <c r="A243" s="17"/>
      <c r="B243" s="17"/>
      <c r="C243" s="34"/>
      <c r="D243" s="17"/>
      <c r="E243" s="17"/>
      <c r="F243" s="17"/>
      <c r="G243" s="17"/>
      <c r="H243" s="17"/>
      <c r="I243" s="53">
        <f>IF(C243&gt;A_Stammdaten!$B$12,0,SUM(D243,E243)-G243)</f>
        <v>0</v>
      </c>
      <c r="J243" s="17"/>
      <c r="K243" s="17"/>
      <c r="L243" s="17"/>
      <c r="M243" s="53">
        <f t="shared" si="47"/>
        <v>0</v>
      </c>
      <c r="N243" s="54">
        <f>IF(ISBLANK($B243),0,VLOOKUP($B243,Listen!$A$2:$C$45,2,FALSE))</f>
        <v>0</v>
      </c>
      <c r="O243" s="54">
        <f>IF(ISBLANK($B243),0,VLOOKUP($B243,Listen!$A$2:$C$45,3,FALSE))</f>
        <v>0</v>
      </c>
      <c r="P243" s="43">
        <f t="shared" si="39"/>
        <v>0</v>
      </c>
      <c r="Q243" s="43">
        <f t="shared" si="49"/>
        <v>0</v>
      </c>
      <c r="R243" s="43">
        <f t="shared" si="49"/>
        <v>0</v>
      </c>
      <c r="S243" s="43">
        <f t="shared" si="49"/>
        <v>0</v>
      </c>
      <c r="T243" s="43">
        <f t="shared" si="49"/>
        <v>0</v>
      </c>
      <c r="U243" s="43">
        <f t="shared" si="49"/>
        <v>0</v>
      </c>
      <c r="V243" s="43">
        <f t="shared" si="49"/>
        <v>0</v>
      </c>
      <c r="W243" s="45">
        <f t="shared" si="48"/>
        <v>0</v>
      </c>
      <c r="X243" s="45">
        <f>IF(C243=A_Stammdaten!$B$12,D_SAV!$M243-D_SAV!$Y243,HLOOKUP(A_Stammdaten!$B$12-1,$Z$5:$AF$304,ROW(C243)-4,FALSE)-$Y243)</f>
        <v>0</v>
      </c>
      <c r="Y243" s="45">
        <f>HLOOKUP(A_Stammdaten!$B$12,$Z$5:$AF$304,ROW(C243)-4,FALSE)</f>
        <v>0</v>
      </c>
      <c r="Z243" s="45">
        <f t="shared" si="40"/>
        <v>0</v>
      </c>
      <c r="AA243" s="45">
        <f t="shared" si="41"/>
        <v>0</v>
      </c>
      <c r="AB243" s="45">
        <f t="shared" si="42"/>
        <v>0</v>
      </c>
      <c r="AC243" s="45">
        <f t="shared" si="43"/>
        <v>0</v>
      </c>
      <c r="AD243" s="45">
        <f t="shared" si="44"/>
        <v>0</v>
      </c>
      <c r="AE243" s="45">
        <f t="shared" si="45"/>
        <v>0</v>
      </c>
      <c r="AF243" s="45">
        <f t="shared" si="46"/>
        <v>0</v>
      </c>
    </row>
    <row r="244" spans="1:32" x14ac:dyDescent="0.25">
      <c r="A244" s="17"/>
      <c r="B244" s="17"/>
      <c r="C244" s="34"/>
      <c r="D244" s="17"/>
      <c r="E244" s="17"/>
      <c r="F244" s="17"/>
      <c r="G244" s="17"/>
      <c r="H244" s="17"/>
      <c r="I244" s="53">
        <f>IF(C244&gt;A_Stammdaten!$B$12,0,SUM(D244,E244)-G244)</f>
        <v>0</v>
      </c>
      <c r="J244" s="17"/>
      <c r="K244" s="17"/>
      <c r="L244" s="17"/>
      <c r="M244" s="53">
        <f t="shared" si="47"/>
        <v>0</v>
      </c>
      <c r="N244" s="54">
        <f>IF(ISBLANK($B244),0,VLOOKUP($B244,Listen!$A$2:$C$45,2,FALSE))</f>
        <v>0</v>
      </c>
      <c r="O244" s="54">
        <f>IF(ISBLANK($B244),0,VLOOKUP($B244,Listen!$A$2:$C$45,3,FALSE))</f>
        <v>0</v>
      </c>
      <c r="P244" s="43">
        <f t="shared" si="39"/>
        <v>0</v>
      </c>
      <c r="Q244" s="43">
        <f t="shared" si="49"/>
        <v>0</v>
      </c>
      <c r="R244" s="43">
        <f t="shared" si="49"/>
        <v>0</v>
      </c>
      <c r="S244" s="43">
        <f t="shared" si="49"/>
        <v>0</v>
      </c>
      <c r="T244" s="43">
        <f t="shared" si="49"/>
        <v>0</v>
      </c>
      <c r="U244" s="43">
        <f t="shared" si="49"/>
        <v>0</v>
      </c>
      <c r="V244" s="43">
        <f t="shared" si="49"/>
        <v>0</v>
      </c>
      <c r="W244" s="45">
        <f t="shared" si="48"/>
        <v>0</v>
      </c>
      <c r="X244" s="45">
        <f>IF(C244=A_Stammdaten!$B$12,D_SAV!$M244-D_SAV!$Y244,HLOOKUP(A_Stammdaten!$B$12-1,$Z$5:$AF$304,ROW(C244)-4,FALSE)-$Y244)</f>
        <v>0</v>
      </c>
      <c r="Y244" s="45">
        <f>HLOOKUP(A_Stammdaten!$B$12,$Z$5:$AF$304,ROW(C244)-4,FALSE)</f>
        <v>0</v>
      </c>
      <c r="Z244" s="45">
        <f t="shared" si="40"/>
        <v>0</v>
      </c>
      <c r="AA244" s="45">
        <f t="shared" si="41"/>
        <v>0</v>
      </c>
      <c r="AB244" s="45">
        <f t="shared" si="42"/>
        <v>0</v>
      </c>
      <c r="AC244" s="45">
        <f t="shared" si="43"/>
        <v>0</v>
      </c>
      <c r="AD244" s="45">
        <f t="shared" si="44"/>
        <v>0</v>
      </c>
      <c r="AE244" s="45">
        <f t="shared" si="45"/>
        <v>0</v>
      </c>
      <c r="AF244" s="45">
        <f t="shared" si="46"/>
        <v>0</v>
      </c>
    </row>
    <row r="245" spans="1:32" x14ac:dyDescent="0.25">
      <c r="A245" s="17"/>
      <c r="B245" s="17"/>
      <c r="C245" s="34"/>
      <c r="D245" s="17"/>
      <c r="E245" s="17"/>
      <c r="F245" s="17"/>
      <c r="G245" s="17"/>
      <c r="H245" s="17"/>
      <c r="I245" s="53">
        <f>IF(C245&gt;A_Stammdaten!$B$12,0,SUM(D245,E245)-G245)</f>
        <v>0</v>
      </c>
      <c r="J245" s="17"/>
      <c r="K245" s="17"/>
      <c r="L245" s="17"/>
      <c r="M245" s="53">
        <f t="shared" si="47"/>
        <v>0</v>
      </c>
      <c r="N245" s="54">
        <f>IF(ISBLANK($B245),0,VLOOKUP($B245,Listen!$A$2:$C$45,2,FALSE))</f>
        <v>0</v>
      </c>
      <c r="O245" s="54">
        <f>IF(ISBLANK($B245),0,VLOOKUP($B245,Listen!$A$2:$C$45,3,FALSE))</f>
        <v>0</v>
      </c>
      <c r="P245" s="43">
        <f t="shared" si="39"/>
        <v>0</v>
      </c>
      <c r="Q245" s="43">
        <f t="shared" si="49"/>
        <v>0</v>
      </c>
      <c r="R245" s="43">
        <f t="shared" si="49"/>
        <v>0</v>
      </c>
      <c r="S245" s="43">
        <f t="shared" si="49"/>
        <v>0</v>
      </c>
      <c r="T245" s="43">
        <f t="shared" si="49"/>
        <v>0</v>
      </c>
      <c r="U245" s="43">
        <f t="shared" si="49"/>
        <v>0</v>
      </c>
      <c r="V245" s="43">
        <f t="shared" si="49"/>
        <v>0</v>
      </c>
      <c r="W245" s="45">
        <f t="shared" si="48"/>
        <v>0</v>
      </c>
      <c r="X245" s="45">
        <f>IF(C245=A_Stammdaten!$B$12,D_SAV!$M245-D_SAV!$Y245,HLOOKUP(A_Stammdaten!$B$12-1,$Z$5:$AF$304,ROW(C245)-4,FALSE)-$Y245)</f>
        <v>0</v>
      </c>
      <c r="Y245" s="45">
        <f>HLOOKUP(A_Stammdaten!$B$12,$Z$5:$AF$304,ROW(C245)-4,FALSE)</f>
        <v>0</v>
      </c>
      <c r="Z245" s="45">
        <f t="shared" si="40"/>
        <v>0</v>
      </c>
      <c r="AA245" s="45">
        <f t="shared" si="41"/>
        <v>0</v>
      </c>
      <c r="AB245" s="45">
        <f t="shared" si="42"/>
        <v>0</v>
      </c>
      <c r="AC245" s="45">
        <f t="shared" si="43"/>
        <v>0</v>
      </c>
      <c r="AD245" s="45">
        <f t="shared" si="44"/>
        <v>0</v>
      </c>
      <c r="AE245" s="45">
        <f t="shared" si="45"/>
        <v>0</v>
      </c>
      <c r="AF245" s="45">
        <f t="shared" si="46"/>
        <v>0</v>
      </c>
    </row>
    <row r="246" spans="1:32" x14ac:dyDescent="0.25">
      <c r="A246" s="17"/>
      <c r="B246" s="17"/>
      <c r="C246" s="34"/>
      <c r="D246" s="17"/>
      <c r="E246" s="17"/>
      <c r="F246" s="17"/>
      <c r="G246" s="17"/>
      <c r="H246" s="17"/>
      <c r="I246" s="53">
        <f>IF(C246&gt;A_Stammdaten!$B$12,0,SUM(D246,E246)-G246)</f>
        <v>0</v>
      </c>
      <c r="J246" s="17"/>
      <c r="K246" s="17"/>
      <c r="L246" s="17"/>
      <c r="M246" s="53">
        <f t="shared" si="47"/>
        <v>0</v>
      </c>
      <c r="N246" s="54">
        <f>IF(ISBLANK($B246),0,VLOOKUP($B246,Listen!$A$2:$C$45,2,FALSE))</f>
        <v>0</v>
      </c>
      <c r="O246" s="54">
        <f>IF(ISBLANK($B246),0,VLOOKUP($B246,Listen!$A$2:$C$45,3,FALSE))</f>
        <v>0</v>
      </c>
      <c r="P246" s="43">
        <f t="shared" si="39"/>
        <v>0</v>
      </c>
      <c r="Q246" s="43">
        <f t="shared" si="49"/>
        <v>0</v>
      </c>
      <c r="R246" s="43">
        <f t="shared" si="49"/>
        <v>0</v>
      </c>
      <c r="S246" s="43">
        <f t="shared" si="49"/>
        <v>0</v>
      </c>
      <c r="T246" s="43">
        <f t="shared" si="49"/>
        <v>0</v>
      </c>
      <c r="U246" s="43">
        <f t="shared" si="49"/>
        <v>0</v>
      </c>
      <c r="V246" s="43">
        <f t="shared" si="49"/>
        <v>0</v>
      </c>
      <c r="W246" s="45">
        <f t="shared" si="48"/>
        <v>0</v>
      </c>
      <c r="X246" s="45">
        <f>IF(C246=A_Stammdaten!$B$12,D_SAV!$M246-D_SAV!$Y246,HLOOKUP(A_Stammdaten!$B$12-1,$Z$5:$AF$304,ROW(C246)-4,FALSE)-$Y246)</f>
        <v>0</v>
      </c>
      <c r="Y246" s="45">
        <f>HLOOKUP(A_Stammdaten!$B$12,$Z$5:$AF$304,ROW(C246)-4,FALSE)</f>
        <v>0</v>
      </c>
      <c r="Z246" s="45">
        <f t="shared" si="40"/>
        <v>0</v>
      </c>
      <c r="AA246" s="45">
        <f t="shared" si="41"/>
        <v>0</v>
      </c>
      <c r="AB246" s="45">
        <f t="shared" si="42"/>
        <v>0</v>
      </c>
      <c r="AC246" s="45">
        <f t="shared" si="43"/>
        <v>0</v>
      </c>
      <c r="AD246" s="45">
        <f t="shared" si="44"/>
        <v>0</v>
      </c>
      <c r="AE246" s="45">
        <f t="shared" si="45"/>
        <v>0</v>
      </c>
      <c r="AF246" s="45">
        <f t="shared" si="46"/>
        <v>0</v>
      </c>
    </row>
    <row r="247" spans="1:32" x14ac:dyDescent="0.25">
      <c r="A247" s="17"/>
      <c r="B247" s="17"/>
      <c r="C247" s="34"/>
      <c r="D247" s="17"/>
      <c r="E247" s="17"/>
      <c r="F247" s="17"/>
      <c r="G247" s="17"/>
      <c r="H247" s="17"/>
      <c r="I247" s="53">
        <f>IF(C247&gt;A_Stammdaten!$B$12,0,SUM(D247,E247)-G247)</f>
        <v>0</v>
      </c>
      <c r="J247" s="17"/>
      <c r="K247" s="17"/>
      <c r="L247" s="17"/>
      <c r="M247" s="53">
        <f t="shared" si="47"/>
        <v>0</v>
      </c>
      <c r="N247" s="54">
        <f>IF(ISBLANK($B247),0,VLOOKUP($B247,Listen!$A$2:$C$45,2,FALSE))</f>
        <v>0</v>
      </c>
      <c r="O247" s="54">
        <f>IF(ISBLANK($B247),0,VLOOKUP($B247,Listen!$A$2:$C$45,3,FALSE))</f>
        <v>0</v>
      </c>
      <c r="P247" s="43">
        <f t="shared" si="39"/>
        <v>0</v>
      </c>
      <c r="Q247" s="43">
        <f t="shared" si="49"/>
        <v>0</v>
      </c>
      <c r="R247" s="43">
        <f t="shared" si="49"/>
        <v>0</v>
      </c>
      <c r="S247" s="43">
        <f t="shared" si="49"/>
        <v>0</v>
      </c>
      <c r="T247" s="43">
        <f t="shared" si="49"/>
        <v>0</v>
      </c>
      <c r="U247" s="43">
        <f t="shared" si="49"/>
        <v>0</v>
      </c>
      <c r="V247" s="43">
        <f t="shared" si="49"/>
        <v>0</v>
      </c>
      <c r="W247" s="45">
        <f t="shared" si="48"/>
        <v>0</v>
      </c>
      <c r="X247" s="45">
        <f>IF(C247=A_Stammdaten!$B$12,D_SAV!$M247-D_SAV!$Y247,HLOOKUP(A_Stammdaten!$B$12-1,$Z$5:$AF$304,ROW(C247)-4,FALSE)-$Y247)</f>
        <v>0</v>
      </c>
      <c r="Y247" s="45">
        <f>HLOOKUP(A_Stammdaten!$B$12,$Z$5:$AF$304,ROW(C247)-4,FALSE)</f>
        <v>0</v>
      </c>
      <c r="Z247" s="45">
        <f t="shared" si="40"/>
        <v>0</v>
      </c>
      <c r="AA247" s="45">
        <f t="shared" si="41"/>
        <v>0</v>
      </c>
      <c r="AB247" s="45">
        <f t="shared" si="42"/>
        <v>0</v>
      </c>
      <c r="AC247" s="45">
        <f t="shared" si="43"/>
        <v>0</v>
      </c>
      <c r="AD247" s="45">
        <f t="shared" si="44"/>
        <v>0</v>
      </c>
      <c r="AE247" s="45">
        <f t="shared" si="45"/>
        <v>0</v>
      </c>
      <c r="AF247" s="45">
        <f t="shared" si="46"/>
        <v>0</v>
      </c>
    </row>
    <row r="248" spans="1:32" x14ac:dyDescent="0.25">
      <c r="A248" s="17"/>
      <c r="B248" s="17"/>
      <c r="C248" s="34"/>
      <c r="D248" s="17"/>
      <c r="E248" s="17"/>
      <c r="F248" s="17"/>
      <c r="G248" s="17"/>
      <c r="H248" s="17"/>
      <c r="I248" s="53">
        <f>IF(C248&gt;A_Stammdaten!$B$12,0,SUM(D248,E248)-G248)</f>
        <v>0</v>
      </c>
      <c r="J248" s="17"/>
      <c r="K248" s="17"/>
      <c r="L248" s="17"/>
      <c r="M248" s="53">
        <f t="shared" si="47"/>
        <v>0</v>
      </c>
      <c r="N248" s="54">
        <f>IF(ISBLANK($B248),0,VLOOKUP($B248,Listen!$A$2:$C$45,2,FALSE))</f>
        <v>0</v>
      </c>
      <c r="O248" s="54">
        <f>IF(ISBLANK($B248),0,VLOOKUP($B248,Listen!$A$2:$C$45,3,FALSE))</f>
        <v>0</v>
      </c>
      <c r="P248" s="43">
        <f t="shared" si="39"/>
        <v>0</v>
      </c>
      <c r="Q248" s="43">
        <f t="shared" si="49"/>
        <v>0</v>
      </c>
      <c r="R248" s="43">
        <f t="shared" si="49"/>
        <v>0</v>
      </c>
      <c r="S248" s="43">
        <f t="shared" si="49"/>
        <v>0</v>
      </c>
      <c r="T248" s="43">
        <f t="shared" si="49"/>
        <v>0</v>
      </c>
      <c r="U248" s="43">
        <f t="shared" si="49"/>
        <v>0</v>
      </c>
      <c r="V248" s="43">
        <f t="shared" si="49"/>
        <v>0</v>
      </c>
      <c r="W248" s="45">
        <f t="shared" si="48"/>
        <v>0</v>
      </c>
      <c r="X248" s="45">
        <f>IF(C248=A_Stammdaten!$B$12,D_SAV!$M248-D_SAV!$Y248,HLOOKUP(A_Stammdaten!$B$12-1,$Z$5:$AF$304,ROW(C248)-4,FALSE)-$Y248)</f>
        <v>0</v>
      </c>
      <c r="Y248" s="45">
        <f>HLOOKUP(A_Stammdaten!$B$12,$Z$5:$AF$304,ROW(C248)-4,FALSE)</f>
        <v>0</v>
      </c>
      <c r="Z248" s="45">
        <f t="shared" si="40"/>
        <v>0</v>
      </c>
      <c r="AA248" s="45">
        <f t="shared" si="41"/>
        <v>0</v>
      </c>
      <c r="AB248" s="45">
        <f t="shared" si="42"/>
        <v>0</v>
      </c>
      <c r="AC248" s="45">
        <f t="shared" si="43"/>
        <v>0</v>
      </c>
      <c r="AD248" s="45">
        <f t="shared" si="44"/>
        <v>0</v>
      </c>
      <c r="AE248" s="45">
        <f t="shared" si="45"/>
        <v>0</v>
      </c>
      <c r="AF248" s="45">
        <f t="shared" si="46"/>
        <v>0</v>
      </c>
    </row>
    <row r="249" spans="1:32" x14ac:dyDescent="0.25">
      <c r="A249" s="17"/>
      <c r="B249" s="17"/>
      <c r="C249" s="34"/>
      <c r="D249" s="17"/>
      <c r="E249" s="17"/>
      <c r="F249" s="17"/>
      <c r="G249" s="17"/>
      <c r="H249" s="17"/>
      <c r="I249" s="53">
        <f>IF(C249&gt;A_Stammdaten!$B$12,0,SUM(D249,E249)-G249)</f>
        <v>0</v>
      </c>
      <c r="J249" s="17"/>
      <c r="K249" s="17"/>
      <c r="L249" s="17"/>
      <c r="M249" s="53">
        <f t="shared" si="47"/>
        <v>0</v>
      </c>
      <c r="N249" s="54">
        <f>IF(ISBLANK($B249),0,VLOOKUP($B249,Listen!$A$2:$C$45,2,FALSE))</f>
        <v>0</v>
      </c>
      <c r="O249" s="54">
        <f>IF(ISBLANK($B249),0,VLOOKUP($B249,Listen!$A$2:$C$45,3,FALSE))</f>
        <v>0</v>
      </c>
      <c r="P249" s="43">
        <f t="shared" si="39"/>
        <v>0</v>
      </c>
      <c r="Q249" s="43">
        <f t="shared" si="49"/>
        <v>0</v>
      </c>
      <c r="R249" s="43">
        <f t="shared" si="49"/>
        <v>0</v>
      </c>
      <c r="S249" s="43">
        <f t="shared" si="49"/>
        <v>0</v>
      </c>
      <c r="T249" s="43">
        <f t="shared" si="49"/>
        <v>0</v>
      </c>
      <c r="U249" s="43">
        <f t="shared" si="49"/>
        <v>0</v>
      </c>
      <c r="V249" s="43">
        <f t="shared" si="49"/>
        <v>0</v>
      </c>
      <c r="W249" s="45">
        <f t="shared" si="48"/>
        <v>0</v>
      </c>
      <c r="X249" s="45">
        <f>IF(C249=A_Stammdaten!$B$12,D_SAV!$M249-D_SAV!$Y249,HLOOKUP(A_Stammdaten!$B$12-1,$Z$5:$AF$304,ROW(C249)-4,FALSE)-$Y249)</f>
        <v>0</v>
      </c>
      <c r="Y249" s="45">
        <f>HLOOKUP(A_Stammdaten!$B$12,$Z$5:$AF$304,ROW(C249)-4,FALSE)</f>
        <v>0</v>
      </c>
      <c r="Z249" s="45">
        <f t="shared" si="40"/>
        <v>0</v>
      </c>
      <c r="AA249" s="45">
        <f t="shared" si="41"/>
        <v>0</v>
      </c>
      <c r="AB249" s="45">
        <f t="shared" si="42"/>
        <v>0</v>
      </c>
      <c r="AC249" s="45">
        <f t="shared" si="43"/>
        <v>0</v>
      </c>
      <c r="AD249" s="45">
        <f t="shared" si="44"/>
        <v>0</v>
      </c>
      <c r="AE249" s="45">
        <f t="shared" si="45"/>
        <v>0</v>
      </c>
      <c r="AF249" s="45">
        <f t="shared" si="46"/>
        <v>0</v>
      </c>
    </row>
    <row r="250" spans="1:32" x14ac:dyDescent="0.25">
      <c r="A250" s="17"/>
      <c r="B250" s="17"/>
      <c r="C250" s="34"/>
      <c r="D250" s="17"/>
      <c r="E250" s="17"/>
      <c r="F250" s="17"/>
      <c r="G250" s="17"/>
      <c r="H250" s="17"/>
      <c r="I250" s="53">
        <f>IF(C250&gt;A_Stammdaten!$B$12,0,SUM(D250,E250)-G250)</f>
        <v>0</v>
      </c>
      <c r="J250" s="17"/>
      <c r="K250" s="17"/>
      <c r="L250" s="17"/>
      <c r="M250" s="53">
        <f t="shared" si="47"/>
        <v>0</v>
      </c>
      <c r="N250" s="54">
        <f>IF(ISBLANK($B250),0,VLOOKUP($B250,Listen!$A$2:$C$45,2,FALSE))</f>
        <v>0</v>
      </c>
      <c r="O250" s="54">
        <f>IF(ISBLANK($B250),0,VLOOKUP($B250,Listen!$A$2:$C$45,3,FALSE))</f>
        <v>0</v>
      </c>
      <c r="P250" s="43">
        <f t="shared" si="39"/>
        <v>0</v>
      </c>
      <c r="Q250" s="43">
        <f t="shared" si="49"/>
        <v>0</v>
      </c>
      <c r="R250" s="43">
        <f t="shared" si="49"/>
        <v>0</v>
      </c>
      <c r="S250" s="43">
        <f t="shared" si="49"/>
        <v>0</v>
      </c>
      <c r="T250" s="43">
        <f t="shared" si="49"/>
        <v>0</v>
      </c>
      <c r="U250" s="43">
        <f t="shared" si="49"/>
        <v>0</v>
      </c>
      <c r="V250" s="43">
        <f t="shared" si="49"/>
        <v>0</v>
      </c>
      <c r="W250" s="45">
        <f t="shared" si="48"/>
        <v>0</v>
      </c>
      <c r="X250" s="45">
        <f>IF(C250=A_Stammdaten!$B$12,D_SAV!$M250-D_SAV!$Y250,HLOOKUP(A_Stammdaten!$B$12-1,$Z$5:$AF$304,ROW(C250)-4,FALSE)-$Y250)</f>
        <v>0</v>
      </c>
      <c r="Y250" s="45">
        <f>HLOOKUP(A_Stammdaten!$B$12,$Z$5:$AF$304,ROW(C250)-4,FALSE)</f>
        <v>0</v>
      </c>
      <c r="Z250" s="45">
        <f t="shared" si="40"/>
        <v>0</v>
      </c>
      <c r="AA250" s="45">
        <f t="shared" si="41"/>
        <v>0</v>
      </c>
      <c r="AB250" s="45">
        <f t="shared" si="42"/>
        <v>0</v>
      </c>
      <c r="AC250" s="45">
        <f t="shared" si="43"/>
        <v>0</v>
      </c>
      <c r="AD250" s="45">
        <f t="shared" si="44"/>
        <v>0</v>
      </c>
      <c r="AE250" s="45">
        <f t="shared" si="45"/>
        <v>0</v>
      </c>
      <c r="AF250" s="45">
        <f t="shared" si="46"/>
        <v>0</v>
      </c>
    </row>
    <row r="251" spans="1:32" x14ac:dyDescent="0.25">
      <c r="A251" s="17"/>
      <c r="B251" s="17"/>
      <c r="C251" s="34"/>
      <c r="D251" s="17"/>
      <c r="E251" s="17"/>
      <c r="F251" s="17"/>
      <c r="G251" s="17"/>
      <c r="H251" s="17"/>
      <c r="I251" s="53">
        <f>IF(C251&gt;A_Stammdaten!$B$12,0,SUM(D251,E251)-G251)</f>
        <v>0</v>
      </c>
      <c r="J251" s="17"/>
      <c r="K251" s="17"/>
      <c r="L251" s="17"/>
      <c r="M251" s="53">
        <f t="shared" si="47"/>
        <v>0</v>
      </c>
      <c r="N251" s="54">
        <f>IF(ISBLANK($B251),0,VLOOKUP($B251,Listen!$A$2:$C$45,2,FALSE))</f>
        <v>0</v>
      </c>
      <c r="O251" s="54">
        <f>IF(ISBLANK($B251),0,VLOOKUP($B251,Listen!$A$2:$C$45,3,FALSE))</f>
        <v>0</v>
      </c>
      <c r="P251" s="43">
        <f t="shared" si="39"/>
        <v>0</v>
      </c>
      <c r="Q251" s="43">
        <f t="shared" si="49"/>
        <v>0</v>
      </c>
      <c r="R251" s="43">
        <f t="shared" si="49"/>
        <v>0</v>
      </c>
      <c r="S251" s="43">
        <f t="shared" si="49"/>
        <v>0</v>
      </c>
      <c r="T251" s="43">
        <f t="shared" si="49"/>
        <v>0</v>
      </c>
      <c r="U251" s="43">
        <f t="shared" si="49"/>
        <v>0</v>
      </c>
      <c r="V251" s="43">
        <f t="shared" si="49"/>
        <v>0</v>
      </c>
      <c r="W251" s="45">
        <f t="shared" si="48"/>
        <v>0</v>
      </c>
      <c r="X251" s="45">
        <f>IF(C251=A_Stammdaten!$B$12,D_SAV!$M251-D_SAV!$Y251,HLOOKUP(A_Stammdaten!$B$12-1,$Z$5:$AF$304,ROW(C251)-4,FALSE)-$Y251)</f>
        <v>0</v>
      </c>
      <c r="Y251" s="45">
        <f>HLOOKUP(A_Stammdaten!$B$12,$Z$5:$AF$304,ROW(C251)-4,FALSE)</f>
        <v>0</v>
      </c>
      <c r="Z251" s="45">
        <f t="shared" si="40"/>
        <v>0</v>
      </c>
      <c r="AA251" s="45">
        <f t="shared" si="41"/>
        <v>0</v>
      </c>
      <c r="AB251" s="45">
        <f t="shared" si="42"/>
        <v>0</v>
      </c>
      <c r="AC251" s="45">
        <f t="shared" si="43"/>
        <v>0</v>
      </c>
      <c r="AD251" s="45">
        <f t="shared" si="44"/>
        <v>0</v>
      </c>
      <c r="AE251" s="45">
        <f t="shared" si="45"/>
        <v>0</v>
      </c>
      <c r="AF251" s="45">
        <f t="shared" si="46"/>
        <v>0</v>
      </c>
    </row>
    <row r="252" spans="1:32" x14ac:dyDescent="0.25">
      <c r="A252" s="17"/>
      <c r="B252" s="17"/>
      <c r="C252" s="34"/>
      <c r="D252" s="17"/>
      <c r="E252" s="17"/>
      <c r="F252" s="17"/>
      <c r="G252" s="17"/>
      <c r="H252" s="17"/>
      <c r="I252" s="53">
        <f>IF(C252&gt;A_Stammdaten!$B$12,0,SUM(D252,E252)-G252)</f>
        <v>0</v>
      </c>
      <c r="J252" s="17"/>
      <c r="K252" s="17"/>
      <c r="L252" s="17"/>
      <c r="M252" s="53">
        <f t="shared" si="47"/>
        <v>0</v>
      </c>
      <c r="N252" s="54">
        <f>IF(ISBLANK($B252),0,VLOOKUP($B252,Listen!$A$2:$C$45,2,FALSE))</f>
        <v>0</v>
      </c>
      <c r="O252" s="54">
        <f>IF(ISBLANK($B252),0,VLOOKUP($B252,Listen!$A$2:$C$45,3,FALSE))</f>
        <v>0</v>
      </c>
      <c r="P252" s="43">
        <f t="shared" si="39"/>
        <v>0</v>
      </c>
      <c r="Q252" s="43">
        <f t="shared" si="49"/>
        <v>0</v>
      </c>
      <c r="R252" s="43">
        <f t="shared" si="49"/>
        <v>0</v>
      </c>
      <c r="S252" s="43">
        <f t="shared" si="49"/>
        <v>0</v>
      </c>
      <c r="T252" s="43">
        <f t="shared" si="49"/>
        <v>0</v>
      </c>
      <c r="U252" s="43">
        <f t="shared" si="49"/>
        <v>0</v>
      </c>
      <c r="V252" s="43">
        <f t="shared" si="49"/>
        <v>0</v>
      </c>
      <c r="W252" s="45">
        <f t="shared" si="48"/>
        <v>0</v>
      </c>
      <c r="X252" s="45">
        <f>IF(C252=A_Stammdaten!$B$12,D_SAV!$M252-D_SAV!$Y252,HLOOKUP(A_Stammdaten!$B$12-1,$Z$5:$AF$304,ROW(C252)-4,FALSE)-$Y252)</f>
        <v>0</v>
      </c>
      <c r="Y252" s="45">
        <f>HLOOKUP(A_Stammdaten!$B$12,$Z$5:$AF$304,ROW(C252)-4,FALSE)</f>
        <v>0</v>
      </c>
      <c r="Z252" s="45">
        <f t="shared" si="40"/>
        <v>0</v>
      </c>
      <c r="AA252" s="45">
        <f t="shared" si="41"/>
        <v>0</v>
      </c>
      <c r="AB252" s="45">
        <f t="shared" si="42"/>
        <v>0</v>
      </c>
      <c r="AC252" s="45">
        <f t="shared" si="43"/>
        <v>0</v>
      </c>
      <c r="AD252" s="45">
        <f t="shared" si="44"/>
        <v>0</v>
      </c>
      <c r="AE252" s="45">
        <f t="shared" si="45"/>
        <v>0</v>
      </c>
      <c r="AF252" s="45">
        <f t="shared" si="46"/>
        <v>0</v>
      </c>
    </row>
    <row r="253" spans="1:32" x14ac:dyDescent="0.25">
      <c r="A253" s="17"/>
      <c r="B253" s="17"/>
      <c r="C253" s="34"/>
      <c r="D253" s="17"/>
      <c r="E253" s="17"/>
      <c r="F253" s="17"/>
      <c r="G253" s="17"/>
      <c r="H253" s="17"/>
      <c r="I253" s="53">
        <f>IF(C253&gt;A_Stammdaten!$B$12,0,SUM(D253,E253)-G253)</f>
        <v>0</v>
      </c>
      <c r="J253" s="17"/>
      <c r="K253" s="17"/>
      <c r="L253" s="17"/>
      <c r="M253" s="53">
        <f t="shared" si="47"/>
        <v>0</v>
      </c>
      <c r="N253" s="54">
        <f>IF(ISBLANK($B253),0,VLOOKUP($B253,Listen!$A$2:$C$45,2,FALSE))</f>
        <v>0</v>
      </c>
      <c r="O253" s="54">
        <f>IF(ISBLANK($B253),0,VLOOKUP($B253,Listen!$A$2:$C$45,3,FALSE))</f>
        <v>0</v>
      </c>
      <c r="P253" s="43">
        <f t="shared" si="39"/>
        <v>0</v>
      </c>
      <c r="Q253" s="43">
        <f t="shared" si="49"/>
        <v>0</v>
      </c>
      <c r="R253" s="43">
        <f t="shared" si="49"/>
        <v>0</v>
      </c>
      <c r="S253" s="43">
        <f t="shared" si="49"/>
        <v>0</v>
      </c>
      <c r="T253" s="43">
        <f t="shared" si="49"/>
        <v>0</v>
      </c>
      <c r="U253" s="43">
        <f t="shared" si="49"/>
        <v>0</v>
      </c>
      <c r="V253" s="43">
        <f t="shared" si="49"/>
        <v>0</v>
      </c>
      <c r="W253" s="45">
        <f t="shared" si="48"/>
        <v>0</v>
      </c>
      <c r="X253" s="45">
        <f>IF(C253=A_Stammdaten!$B$12,D_SAV!$M253-D_SAV!$Y253,HLOOKUP(A_Stammdaten!$B$12-1,$Z$5:$AF$304,ROW(C253)-4,FALSE)-$Y253)</f>
        <v>0</v>
      </c>
      <c r="Y253" s="45">
        <f>HLOOKUP(A_Stammdaten!$B$12,$Z$5:$AF$304,ROW(C253)-4,FALSE)</f>
        <v>0</v>
      </c>
      <c r="Z253" s="45">
        <f t="shared" si="40"/>
        <v>0</v>
      </c>
      <c r="AA253" s="45">
        <f t="shared" si="41"/>
        <v>0</v>
      </c>
      <c r="AB253" s="45">
        <f t="shared" si="42"/>
        <v>0</v>
      </c>
      <c r="AC253" s="45">
        <f t="shared" si="43"/>
        <v>0</v>
      </c>
      <c r="AD253" s="45">
        <f t="shared" si="44"/>
        <v>0</v>
      </c>
      <c r="AE253" s="45">
        <f t="shared" si="45"/>
        <v>0</v>
      </c>
      <c r="AF253" s="45">
        <f t="shared" si="46"/>
        <v>0</v>
      </c>
    </row>
    <row r="254" spans="1:32" x14ac:dyDescent="0.25">
      <c r="A254" s="17"/>
      <c r="B254" s="17"/>
      <c r="C254" s="34"/>
      <c r="D254" s="17"/>
      <c r="E254" s="17"/>
      <c r="F254" s="17"/>
      <c r="G254" s="17"/>
      <c r="H254" s="17"/>
      <c r="I254" s="53">
        <f>IF(C254&gt;A_Stammdaten!$B$12,0,SUM(D254,E254)-G254)</f>
        <v>0</v>
      </c>
      <c r="J254" s="17"/>
      <c r="K254" s="17"/>
      <c r="L254" s="17"/>
      <c r="M254" s="53">
        <f t="shared" si="47"/>
        <v>0</v>
      </c>
      <c r="N254" s="54">
        <f>IF(ISBLANK($B254),0,VLOOKUP($B254,Listen!$A$2:$C$45,2,FALSE))</f>
        <v>0</v>
      </c>
      <c r="O254" s="54">
        <f>IF(ISBLANK($B254),0,VLOOKUP($B254,Listen!$A$2:$C$45,3,FALSE))</f>
        <v>0</v>
      </c>
      <c r="P254" s="43">
        <f t="shared" si="39"/>
        <v>0</v>
      </c>
      <c r="Q254" s="43">
        <f t="shared" si="49"/>
        <v>0</v>
      </c>
      <c r="R254" s="43">
        <f t="shared" si="49"/>
        <v>0</v>
      </c>
      <c r="S254" s="43">
        <f t="shared" si="49"/>
        <v>0</v>
      </c>
      <c r="T254" s="43">
        <f t="shared" si="49"/>
        <v>0</v>
      </c>
      <c r="U254" s="43">
        <f t="shared" si="49"/>
        <v>0</v>
      </c>
      <c r="V254" s="43">
        <f t="shared" si="49"/>
        <v>0</v>
      </c>
      <c r="W254" s="45">
        <f t="shared" si="48"/>
        <v>0</v>
      </c>
      <c r="X254" s="45">
        <f>IF(C254=A_Stammdaten!$B$12,D_SAV!$M254-D_SAV!$Y254,HLOOKUP(A_Stammdaten!$B$12-1,$Z$5:$AF$304,ROW(C254)-4,FALSE)-$Y254)</f>
        <v>0</v>
      </c>
      <c r="Y254" s="45">
        <f>HLOOKUP(A_Stammdaten!$B$12,$Z$5:$AF$304,ROW(C254)-4,FALSE)</f>
        <v>0</v>
      </c>
      <c r="Z254" s="45">
        <f t="shared" si="40"/>
        <v>0</v>
      </c>
      <c r="AA254" s="45">
        <f t="shared" si="41"/>
        <v>0</v>
      </c>
      <c r="AB254" s="45">
        <f t="shared" si="42"/>
        <v>0</v>
      </c>
      <c r="AC254" s="45">
        <f t="shared" si="43"/>
        <v>0</v>
      </c>
      <c r="AD254" s="45">
        <f t="shared" si="44"/>
        <v>0</v>
      </c>
      <c r="AE254" s="45">
        <f t="shared" si="45"/>
        <v>0</v>
      </c>
      <c r="AF254" s="45">
        <f t="shared" si="46"/>
        <v>0</v>
      </c>
    </row>
    <row r="255" spans="1:32" x14ac:dyDescent="0.25">
      <c r="A255" s="17"/>
      <c r="B255" s="17"/>
      <c r="C255" s="34"/>
      <c r="D255" s="17"/>
      <c r="E255" s="17"/>
      <c r="F255" s="17"/>
      <c r="G255" s="17"/>
      <c r="H255" s="17"/>
      <c r="I255" s="53">
        <f>IF(C255&gt;A_Stammdaten!$B$12,0,SUM(D255,E255)-G255)</f>
        <v>0</v>
      </c>
      <c r="J255" s="17"/>
      <c r="K255" s="17"/>
      <c r="L255" s="17"/>
      <c r="M255" s="53">
        <f t="shared" si="47"/>
        <v>0</v>
      </c>
      <c r="N255" s="54">
        <f>IF(ISBLANK($B255),0,VLOOKUP($B255,Listen!$A$2:$C$45,2,FALSE))</f>
        <v>0</v>
      </c>
      <c r="O255" s="54">
        <f>IF(ISBLANK($B255),0,VLOOKUP($B255,Listen!$A$2:$C$45,3,FALSE))</f>
        <v>0</v>
      </c>
      <c r="P255" s="43">
        <f t="shared" si="39"/>
        <v>0</v>
      </c>
      <c r="Q255" s="43">
        <f t="shared" si="49"/>
        <v>0</v>
      </c>
      <c r="R255" s="43">
        <f t="shared" si="49"/>
        <v>0</v>
      </c>
      <c r="S255" s="43">
        <f t="shared" si="49"/>
        <v>0</v>
      </c>
      <c r="T255" s="43">
        <f t="shared" si="49"/>
        <v>0</v>
      </c>
      <c r="U255" s="43">
        <f t="shared" si="49"/>
        <v>0</v>
      </c>
      <c r="V255" s="43">
        <f t="shared" si="49"/>
        <v>0</v>
      </c>
      <c r="W255" s="45">
        <f t="shared" si="48"/>
        <v>0</v>
      </c>
      <c r="X255" s="45">
        <f>IF(C255=A_Stammdaten!$B$12,D_SAV!$M255-D_SAV!$Y255,HLOOKUP(A_Stammdaten!$B$12-1,$Z$5:$AF$304,ROW(C255)-4,FALSE)-$Y255)</f>
        <v>0</v>
      </c>
      <c r="Y255" s="45">
        <f>HLOOKUP(A_Stammdaten!$B$12,$Z$5:$AF$304,ROW(C255)-4,FALSE)</f>
        <v>0</v>
      </c>
      <c r="Z255" s="45">
        <f t="shared" si="40"/>
        <v>0</v>
      </c>
      <c r="AA255" s="45">
        <f t="shared" si="41"/>
        <v>0</v>
      </c>
      <c r="AB255" s="45">
        <f t="shared" si="42"/>
        <v>0</v>
      </c>
      <c r="AC255" s="45">
        <f t="shared" si="43"/>
        <v>0</v>
      </c>
      <c r="AD255" s="45">
        <f t="shared" si="44"/>
        <v>0</v>
      </c>
      <c r="AE255" s="45">
        <f t="shared" si="45"/>
        <v>0</v>
      </c>
      <c r="AF255" s="45">
        <f t="shared" si="46"/>
        <v>0</v>
      </c>
    </row>
    <row r="256" spans="1:32" x14ac:dyDescent="0.25">
      <c r="A256" s="17"/>
      <c r="B256" s="17"/>
      <c r="C256" s="34"/>
      <c r="D256" s="17"/>
      <c r="E256" s="17"/>
      <c r="F256" s="17"/>
      <c r="G256" s="17"/>
      <c r="H256" s="17"/>
      <c r="I256" s="53">
        <f>IF(C256&gt;A_Stammdaten!$B$12,0,SUM(D256,E256)-G256)</f>
        <v>0</v>
      </c>
      <c r="J256" s="17"/>
      <c r="K256" s="17"/>
      <c r="L256" s="17"/>
      <c r="M256" s="53">
        <f t="shared" si="47"/>
        <v>0</v>
      </c>
      <c r="N256" s="54">
        <f>IF(ISBLANK($B256),0,VLOOKUP($B256,Listen!$A$2:$C$45,2,FALSE))</f>
        <v>0</v>
      </c>
      <c r="O256" s="54">
        <f>IF(ISBLANK($B256),0,VLOOKUP($B256,Listen!$A$2:$C$45,3,FALSE))</f>
        <v>0</v>
      </c>
      <c r="P256" s="43">
        <f t="shared" si="39"/>
        <v>0</v>
      </c>
      <c r="Q256" s="43">
        <f t="shared" si="49"/>
        <v>0</v>
      </c>
      <c r="R256" s="43">
        <f t="shared" si="49"/>
        <v>0</v>
      </c>
      <c r="S256" s="43">
        <f t="shared" si="49"/>
        <v>0</v>
      </c>
      <c r="T256" s="43">
        <f t="shared" si="49"/>
        <v>0</v>
      </c>
      <c r="U256" s="43">
        <f t="shared" si="49"/>
        <v>0</v>
      </c>
      <c r="V256" s="43">
        <f t="shared" si="49"/>
        <v>0</v>
      </c>
      <c r="W256" s="45">
        <f t="shared" si="48"/>
        <v>0</v>
      </c>
      <c r="X256" s="45">
        <f>IF(C256=A_Stammdaten!$B$12,D_SAV!$M256-D_SAV!$Y256,HLOOKUP(A_Stammdaten!$B$12-1,$Z$5:$AF$304,ROW(C256)-4,FALSE)-$Y256)</f>
        <v>0</v>
      </c>
      <c r="Y256" s="45">
        <f>HLOOKUP(A_Stammdaten!$B$12,$Z$5:$AF$304,ROW(C256)-4,FALSE)</f>
        <v>0</v>
      </c>
      <c r="Z256" s="45">
        <f t="shared" si="40"/>
        <v>0</v>
      </c>
      <c r="AA256" s="45">
        <f t="shared" si="41"/>
        <v>0</v>
      </c>
      <c r="AB256" s="45">
        <f t="shared" si="42"/>
        <v>0</v>
      </c>
      <c r="AC256" s="45">
        <f t="shared" si="43"/>
        <v>0</v>
      </c>
      <c r="AD256" s="45">
        <f t="shared" si="44"/>
        <v>0</v>
      </c>
      <c r="AE256" s="45">
        <f t="shared" si="45"/>
        <v>0</v>
      </c>
      <c r="AF256" s="45">
        <f t="shared" si="46"/>
        <v>0</v>
      </c>
    </row>
    <row r="257" spans="1:32" x14ac:dyDescent="0.25">
      <c r="A257" s="17"/>
      <c r="B257" s="17"/>
      <c r="C257" s="34"/>
      <c r="D257" s="17"/>
      <c r="E257" s="17"/>
      <c r="F257" s="17"/>
      <c r="G257" s="17"/>
      <c r="H257" s="17"/>
      <c r="I257" s="53">
        <f>IF(C257&gt;A_Stammdaten!$B$12,0,SUM(D257,E257)-G257)</f>
        <v>0</v>
      </c>
      <c r="J257" s="17"/>
      <c r="K257" s="17"/>
      <c r="L257" s="17"/>
      <c r="M257" s="53">
        <f t="shared" si="47"/>
        <v>0</v>
      </c>
      <c r="N257" s="54">
        <f>IF(ISBLANK($B257),0,VLOOKUP($B257,Listen!$A$2:$C$45,2,FALSE))</f>
        <v>0</v>
      </c>
      <c r="O257" s="54">
        <f>IF(ISBLANK($B257),0,VLOOKUP($B257,Listen!$A$2:$C$45,3,FALSE))</f>
        <v>0</v>
      </c>
      <c r="P257" s="43">
        <f t="shared" si="39"/>
        <v>0</v>
      </c>
      <c r="Q257" s="43">
        <f t="shared" si="49"/>
        <v>0</v>
      </c>
      <c r="R257" s="43">
        <f t="shared" si="49"/>
        <v>0</v>
      </c>
      <c r="S257" s="43">
        <f t="shared" si="49"/>
        <v>0</v>
      </c>
      <c r="T257" s="43">
        <f t="shared" si="49"/>
        <v>0</v>
      </c>
      <c r="U257" s="43">
        <f t="shared" si="49"/>
        <v>0</v>
      </c>
      <c r="V257" s="43">
        <f t="shared" si="49"/>
        <v>0</v>
      </c>
      <c r="W257" s="45">
        <f t="shared" si="48"/>
        <v>0</v>
      </c>
      <c r="X257" s="45">
        <f>IF(C257=A_Stammdaten!$B$12,D_SAV!$M257-D_SAV!$Y257,HLOOKUP(A_Stammdaten!$B$12-1,$Z$5:$AF$304,ROW(C257)-4,FALSE)-$Y257)</f>
        <v>0</v>
      </c>
      <c r="Y257" s="45">
        <f>HLOOKUP(A_Stammdaten!$B$12,$Z$5:$AF$304,ROW(C257)-4,FALSE)</f>
        <v>0</v>
      </c>
      <c r="Z257" s="45">
        <f t="shared" si="40"/>
        <v>0</v>
      </c>
      <c r="AA257" s="45">
        <f t="shared" si="41"/>
        <v>0</v>
      </c>
      <c r="AB257" s="45">
        <f t="shared" si="42"/>
        <v>0</v>
      </c>
      <c r="AC257" s="45">
        <f t="shared" si="43"/>
        <v>0</v>
      </c>
      <c r="AD257" s="45">
        <f t="shared" si="44"/>
        <v>0</v>
      </c>
      <c r="AE257" s="45">
        <f t="shared" si="45"/>
        <v>0</v>
      </c>
      <c r="AF257" s="45">
        <f t="shared" si="46"/>
        <v>0</v>
      </c>
    </row>
    <row r="258" spans="1:32" x14ac:dyDescent="0.25">
      <c r="A258" s="17"/>
      <c r="B258" s="17"/>
      <c r="C258" s="34"/>
      <c r="D258" s="17"/>
      <c r="E258" s="17"/>
      <c r="F258" s="17"/>
      <c r="G258" s="17"/>
      <c r="H258" s="17"/>
      <c r="I258" s="53">
        <f>IF(C258&gt;A_Stammdaten!$B$12,0,SUM(D258,E258)-G258)</f>
        <v>0</v>
      </c>
      <c r="J258" s="17"/>
      <c r="K258" s="17"/>
      <c r="L258" s="17"/>
      <c r="M258" s="53">
        <f t="shared" si="47"/>
        <v>0</v>
      </c>
      <c r="N258" s="54">
        <f>IF(ISBLANK($B258),0,VLOOKUP($B258,Listen!$A$2:$C$45,2,FALSE))</f>
        <v>0</v>
      </c>
      <c r="O258" s="54">
        <f>IF(ISBLANK($B258),0,VLOOKUP($B258,Listen!$A$2:$C$45,3,FALSE))</f>
        <v>0</v>
      </c>
      <c r="P258" s="43">
        <f t="shared" si="39"/>
        <v>0</v>
      </c>
      <c r="Q258" s="43">
        <f t="shared" si="49"/>
        <v>0</v>
      </c>
      <c r="R258" s="43">
        <f t="shared" si="49"/>
        <v>0</v>
      </c>
      <c r="S258" s="43">
        <f t="shared" si="49"/>
        <v>0</v>
      </c>
      <c r="T258" s="43">
        <f t="shared" si="49"/>
        <v>0</v>
      </c>
      <c r="U258" s="43">
        <f t="shared" si="49"/>
        <v>0</v>
      </c>
      <c r="V258" s="43">
        <f t="shared" si="49"/>
        <v>0</v>
      </c>
      <c r="W258" s="45">
        <f t="shared" si="48"/>
        <v>0</v>
      </c>
      <c r="X258" s="45">
        <f>IF(C258=A_Stammdaten!$B$12,D_SAV!$M258-D_SAV!$Y258,HLOOKUP(A_Stammdaten!$B$12-1,$Z$5:$AF$304,ROW(C258)-4,FALSE)-$Y258)</f>
        <v>0</v>
      </c>
      <c r="Y258" s="45">
        <f>HLOOKUP(A_Stammdaten!$B$12,$Z$5:$AF$304,ROW(C258)-4,FALSE)</f>
        <v>0</v>
      </c>
      <c r="Z258" s="45">
        <f t="shared" si="40"/>
        <v>0</v>
      </c>
      <c r="AA258" s="45">
        <f t="shared" si="41"/>
        <v>0</v>
      </c>
      <c r="AB258" s="45">
        <f t="shared" si="42"/>
        <v>0</v>
      </c>
      <c r="AC258" s="45">
        <f t="shared" si="43"/>
        <v>0</v>
      </c>
      <c r="AD258" s="45">
        <f t="shared" si="44"/>
        <v>0</v>
      </c>
      <c r="AE258" s="45">
        <f t="shared" si="45"/>
        <v>0</v>
      </c>
      <c r="AF258" s="45">
        <f t="shared" si="46"/>
        <v>0</v>
      </c>
    </row>
    <row r="259" spans="1:32" x14ac:dyDescent="0.25">
      <c r="A259" s="17"/>
      <c r="B259" s="17"/>
      <c r="C259" s="34"/>
      <c r="D259" s="17"/>
      <c r="E259" s="17"/>
      <c r="F259" s="17"/>
      <c r="G259" s="17"/>
      <c r="H259" s="17"/>
      <c r="I259" s="53">
        <f>IF(C259&gt;A_Stammdaten!$B$12,0,SUM(D259,E259)-G259)</f>
        <v>0</v>
      </c>
      <c r="J259" s="17"/>
      <c r="K259" s="17"/>
      <c r="L259" s="17"/>
      <c r="M259" s="53">
        <f t="shared" si="47"/>
        <v>0</v>
      </c>
      <c r="N259" s="54">
        <f>IF(ISBLANK($B259),0,VLOOKUP($B259,Listen!$A$2:$C$45,2,FALSE))</f>
        <v>0</v>
      </c>
      <c r="O259" s="54">
        <f>IF(ISBLANK($B259),0,VLOOKUP($B259,Listen!$A$2:$C$45,3,FALSE))</f>
        <v>0</v>
      </c>
      <c r="P259" s="43">
        <f t="shared" si="39"/>
        <v>0</v>
      </c>
      <c r="Q259" s="43">
        <f t="shared" si="49"/>
        <v>0</v>
      </c>
      <c r="R259" s="43">
        <f t="shared" si="49"/>
        <v>0</v>
      </c>
      <c r="S259" s="43">
        <f t="shared" si="49"/>
        <v>0</v>
      </c>
      <c r="T259" s="43">
        <f t="shared" si="49"/>
        <v>0</v>
      </c>
      <c r="U259" s="43">
        <f t="shared" si="49"/>
        <v>0</v>
      </c>
      <c r="V259" s="43">
        <f t="shared" si="49"/>
        <v>0</v>
      </c>
      <c r="W259" s="45">
        <f t="shared" si="48"/>
        <v>0</v>
      </c>
      <c r="X259" s="45">
        <f>IF(C259=A_Stammdaten!$B$12,D_SAV!$M259-D_SAV!$Y259,HLOOKUP(A_Stammdaten!$B$12-1,$Z$5:$AF$304,ROW(C259)-4,FALSE)-$Y259)</f>
        <v>0</v>
      </c>
      <c r="Y259" s="45">
        <f>HLOOKUP(A_Stammdaten!$B$12,$Z$5:$AF$304,ROW(C259)-4,FALSE)</f>
        <v>0</v>
      </c>
      <c r="Z259" s="45">
        <f t="shared" si="40"/>
        <v>0</v>
      </c>
      <c r="AA259" s="45">
        <f t="shared" si="41"/>
        <v>0</v>
      </c>
      <c r="AB259" s="45">
        <f t="shared" si="42"/>
        <v>0</v>
      </c>
      <c r="AC259" s="45">
        <f t="shared" si="43"/>
        <v>0</v>
      </c>
      <c r="AD259" s="45">
        <f t="shared" si="44"/>
        <v>0</v>
      </c>
      <c r="AE259" s="45">
        <f t="shared" si="45"/>
        <v>0</v>
      </c>
      <c r="AF259" s="45">
        <f t="shared" si="46"/>
        <v>0</v>
      </c>
    </row>
    <row r="260" spans="1:32" x14ac:dyDescent="0.25">
      <c r="A260" s="17"/>
      <c r="B260" s="17"/>
      <c r="C260" s="34"/>
      <c r="D260" s="17"/>
      <c r="E260" s="17"/>
      <c r="F260" s="17"/>
      <c r="G260" s="17"/>
      <c r="H260" s="17"/>
      <c r="I260" s="53">
        <f>IF(C260&gt;A_Stammdaten!$B$12,0,SUM(D260,E260)-G260)</f>
        <v>0</v>
      </c>
      <c r="J260" s="17"/>
      <c r="K260" s="17"/>
      <c r="L260" s="17"/>
      <c r="M260" s="53">
        <f t="shared" si="47"/>
        <v>0</v>
      </c>
      <c r="N260" s="54">
        <f>IF(ISBLANK($B260),0,VLOOKUP($B260,Listen!$A$2:$C$45,2,FALSE))</f>
        <v>0</v>
      </c>
      <c r="O260" s="54">
        <f>IF(ISBLANK($B260),0,VLOOKUP($B260,Listen!$A$2:$C$45,3,FALSE))</f>
        <v>0</v>
      </c>
      <c r="P260" s="43">
        <f t="shared" si="39"/>
        <v>0</v>
      </c>
      <c r="Q260" s="43">
        <f t="shared" si="49"/>
        <v>0</v>
      </c>
      <c r="R260" s="43">
        <f t="shared" si="49"/>
        <v>0</v>
      </c>
      <c r="S260" s="43">
        <f t="shared" si="49"/>
        <v>0</v>
      </c>
      <c r="T260" s="43">
        <f t="shared" si="49"/>
        <v>0</v>
      </c>
      <c r="U260" s="43">
        <f t="shared" si="49"/>
        <v>0</v>
      </c>
      <c r="V260" s="43">
        <f t="shared" si="49"/>
        <v>0</v>
      </c>
      <c r="W260" s="45">
        <f t="shared" si="48"/>
        <v>0</v>
      </c>
      <c r="X260" s="45">
        <f>IF(C260=A_Stammdaten!$B$12,D_SAV!$M260-D_SAV!$Y260,HLOOKUP(A_Stammdaten!$B$12-1,$Z$5:$AF$304,ROW(C260)-4,FALSE)-$Y260)</f>
        <v>0</v>
      </c>
      <c r="Y260" s="45">
        <f>HLOOKUP(A_Stammdaten!$B$12,$Z$5:$AF$304,ROW(C260)-4,FALSE)</f>
        <v>0</v>
      </c>
      <c r="Z260" s="45">
        <f t="shared" si="40"/>
        <v>0</v>
      </c>
      <c r="AA260" s="45">
        <f t="shared" si="41"/>
        <v>0</v>
      </c>
      <c r="AB260" s="45">
        <f t="shared" si="42"/>
        <v>0</v>
      </c>
      <c r="AC260" s="45">
        <f t="shared" si="43"/>
        <v>0</v>
      </c>
      <c r="AD260" s="45">
        <f t="shared" si="44"/>
        <v>0</v>
      </c>
      <c r="AE260" s="45">
        <f t="shared" si="45"/>
        <v>0</v>
      </c>
      <c r="AF260" s="45">
        <f t="shared" si="46"/>
        <v>0</v>
      </c>
    </row>
    <row r="261" spans="1:32" x14ac:dyDescent="0.25">
      <c r="A261" s="17"/>
      <c r="B261" s="17"/>
      <c r="C261" s="34"/>
      <c r="D261" s="17"/>
      <c r="E261" s="17"/>
      <c r="F261" s="17"/>
      <c r="G261" s="17"/>
      <c r="H261" s="17"/>
      <c r="I261" s="53">
        <f>IF(C261&gt;A_Stammdaten!$B$12,0,SUM(D261,E261)-G261)</f>
        <v>0</v>
      </c>
      <c r="J261" s="17"/>
      <c r="K261" s="17"/>
      <c r="L261" s="17"/>
      <c r="M261" s="53">
        <f t="shared" si="47"/>
        <v>0</v>
      </c>
      <c r="N261" s="54">
        <f>IF(ISBLANK($B261),0,VLOOKUP($B261,Listen!$A$2:$C$45,2,FALSE))</f>
        <v>0</v>
      </c>
      <c r="O261" s="54">
        <f>IF(ISBLANK($B261),0,VLOOKUP($B261,Listen!$A$2:$C$45,3,FALSE))</f>
        <v>0</v>
      </c>
      <c r="P261" s="43">
        <f t="shared" si="39"/>
        <v>0</v>
      </c>
      <c r="Q261" s="43">
        <f t="shared" si="49"/>
        <v>0</v>
      </c>
      <c r="R261" s="43">
        <f t="shared" si="49"/>
        <v>0</v>
      </c>
      <c r="S261" s="43">
        <f t="shared" si="49"/>
        <v>0</v>
      </c>
      <c r="T261" s="43">
        <f t="shared" si="49"/>
        <v>0</v>
      </c>
      <c r="U261" s="43">
        <f t="shared" si="49"/>
        <v>0</v>
      </c>
      <c r="V261" s="43">
        <f t="shared" si="49"/>
        <v>0</v>
      </c>
      <c r="W261" s="45">
        <f t="shared" si="48"/>
        <v>0</v>
      </c>
      <c r="X261" s="45">
        <f>IF(C261=A_Stammdaten!$B$12,D_SAV!$M261-D_SAV!$Y261,HLOOKUP(A_Stammdaten!$B$12-1,$Z$5:$AF$304,ROW(C261)-4,FALSE)-$Y261)</f>
        <v>0</v>
      </c>
      <c r="Y261" s="45">
        <f>HLOOKUP(A_Stammdaten!$B$12,$Z$5:$AF$304,ROW(C261)-4,FALSE)</f>
        <v>0</v>
      </c>
      <c r="Z261" s="45">
        <f t="shared" si="40"/>
        <v>0</v>
      </c>
      <c r="AA261" s="45">
        <f t="shared" si="41"/>
        <v>0</v>
      </c>
      <c r="AB261" s="45">
        <f t="shared" si="42"/>
        <v>0</v>
      </c>
      <c r="AC261" s="45">
        <f t="shared" si="43"/>
        <v>0</v>
      </c>
      <c r="AD261" s="45">
        <f t="shared" si="44"/>
        <v>0</v>
      </c>
      <c r="AE261" s="45">
        <f t="shared" si="45"/>
        <v>0</v>
      </c>
      <c r="AF261" s="45">
        <f t="shared" si="46"/>
        <v>0</v>
      </c>
    </row>
    <row r="262" spans="1:32" x14ac:dyDescent="0.25">
      <c r="A262" s="17"/>
      <c r="B262" s="17"/>
      <c r="C262" s="34"/>
      <c r="D262" s="17"/>
      <c r="E262" s="17"/>
      <c r="F262" s="17"/>
      <c r="G262" s="17"/>
      <c r="H262" s="17"/>
      <c r="I262" s="53">
        <f>IF(C262&gt;A_Stammdaten!$B$12,0,SUM(D262,E262)-G262)</f>
        <v>0</v>
      </c>
      <c r="J262" s="17"/>
      <c r="K262" s="17"/>
      <c r="L262" s="17"/>
      <c r="M262" s="53">
        <f t="shared" si="47"/>
        <v>0</v>
      </c>
      <c r="N262" s="54">
        <f>IF(ISBLANK($B262),0,VLOOKUP($B262,Listen!$A$2:$C$45,2,FALSE))</f>
        <v>0</v>
      </c>
      <c r="O262" s="54">
        <f>IF(ISBLANK($B262),0,VLOOKUP($B262,Listen!$A$2:$C$45,3,FALSE))</f>
        <v>0</v>
      </c>
      <c r="P262" s="43">
        <f t="shared" ref="P262:P304" si="50">$N262</f>
        <v>0</v>
      </c>
      <c r="Q262" s="43">
        <f t="shared" si="49"/>
        <v>0</v>
      </c>
      <c r="R262" s="43">
        <f t="shared" si="49"/>
        <v>0</v>
      </c>
      <c r="S262" s="43">
        <f t="shared" si="49"/>
        <v>0</v>
      </c>
      <c r="T262" s="43">
        <f t="shared" si="49"/>
        <v>0</v>
      </c>
      <c r="U262" s="43">
        <f t="shared" si="49"/>
        <v>0</v>
      </c>
      <c r="V262" s="43">
        <f t="shared" si="49"/>
        <v>0</v>
      </c>
      <c r="W262" s="45">
        <f t="shared" si="48"/>
        <v>0</v>
      </c>
      <c r="X262" s="45">
        <f>IF(C262=A_Stammdaten!$B$12,D_SAV!$M262-D_SAV!$Y262,HLOOKUP(A_Stammdaten!$B$12-1,$Z$5:$AF$304,ROW(C262)-4,FALSE)-$Y262)</f>
        <v>0</v>
      </c>
      <c r="Y262" s="45">
        <f>HLOOKUP(A_Stammdaten!$B$12,$Z$5:$AF$304,ROW(C262)-4,FALSE)</f>
        <v>0</v>
      </c>
      <c r="Z262" s="45">
        <f t="shared" ref="Z262:Z304" si="51">IF(OR($C262=0,$M262=0),0,IF($C262&lt;=Z$5,$M262-$M262/P262*(Z$5-$C262+1),0))</f>
        <v>0</v>
      </c>
      <c r="AA262" s="45">
        <f t="shared" ref="AA262:AA304" si="52">IF(OR($C262=0,$M262=0,Q262-(AA$5-$C262)=0),0,IF($C262&lt;AA$5,Z262-Z262/(Q262-(AA$5-$C262)),IF($C262=AA$5,$M262-$M262/Q262,0)))</f>
        <v>0</v>
      </c>
      <c r="AB262" s="45">
        <f t="shared" ref="AB262:AB304" si="53">IF(OR($C262=0,$M262=0,R262-(AB$5-$C262)=0),0,IF($C262&lt;AB$5,AA262-AA262/(R262-(AB$5-$C262)),IF($C262=AB$5,$M262-$M262/R262,0)))</f>
        <v>0</v>
      </c>
      <c r="AC262" s="45">
        <f t="shared" ref="AC262:AC304" si="54">IF(OR($C262=0,$M262=0,S262-(AC$5-$C262)=0),0,IF($C262&lt;AC$5,AB262-AB262/(S262-(AC$5-$C262)),IF($C262=AC$5,$M262-$M262/S262,0)))</f>
        <v>0</v>
      </c>
      <c r="AD262" s="45">
        <f t="shared" ref="AD262:AD304" si="55">IF(OR($C262=0,$M262=0,T262-(AD$5-$C262)=0),0,IF($C262&lt;AD$5,AC262-AC262/(T262-(AD$5-$C262)),IF($C262=AD$5,$M262-$M262/T262,0)))</f>
        <v>0</v>
      </c>
      <c r="AE262" s="45">
        <f t="shared" ref="AE262:AE304" si="56">IF(OR($C262=0,$M262=0,U262-(AE$5-$C262)=0),0,IF($C262&lt;AE$5,AD262-AD262/(U262-(AE$5-$C262)),IF($C262=AE$5,$M262-$M262/U262,0)))</f>
        <v>0</v>
      </c>
      <c r="AF262" s="45">
        <f t="shared" ref="AF262:AF304" si="57">IF(OR($C262=0,$M262=0,V262-(AF$5-$C262)=0),0,IF($C262&lt;AF$5,AE262-AE262/(V262-(AF$5-$C262)),IF($C262=AF$5,$M262-$M262/V262,0)))</f>
        <v>0</v>
      </c>
    </row>
    <row r="263" spans="1:32" x14ac:dyDescent="0.25">
      <c r="A263" s="17"/>
      <c r="B263" s="17"/>
      <c r="C263" s="34"/>
      <c r="D263" s="17"/>
      <c r="E263" s="17"/>
      <c r="F263" s="17"/>
      <c r="G263" s="17"/>
      <c r="H263" s="17"/>
      <c r="I263" s="53">
        <f>IF(C263&gt;A_Stammdaten!$B$12,0,SUM(D263,E263)-G263)</f>
        <v>0</v>
      </c>
      <c r="J263" s="17"/>
      <c r="K263" s="17"/>
      <c r="L263" s="17"/>
      <c r="M263" s="53">
        <f t="shared" ref="M263:M304" si="58">I263-J263-K263</f>
        <v>0</v>
      </c>
      <c r="N263" s="54">
        <f>IF(ISBLANK($B263),0,VLOOKUP($B263,Listen!$A$2:$C$45,2,FALSE))</f>
        <v>0</v>
      </c>
      <c r="O263" s="54">
        <f>IF(ISBLANK($B263),0,VLOOKUP($B263,Listen!$A$2:$C$45,3,FALSE))</f>
        <v>0</v>
      </c>
      <c r="P263" s="43">
        <f t="shared" si="50"/>
        <v>0</v>
      </c>
      <c r="Q263" s="43">
        <f t="shared" si="49"/>
        <v>0</v>
      </c>
      <c r="R263" s="43">
        <f t="shared" si="49"/>
        <v>0</v>
      </c>
      <c r="S263" s="43">
        <f t="shared" si="49"/>
        <v>0</v>
      </c>
      <c r="T263" s="43">
        <f t="shared" si="49"/>
        <v>0</v>
      </c>
      <c r="U263" s="43">
        <f t="shared" si="49"/>
        <v>0</v>
      </c>
      <c r="V263" s="43">
        <f t="shared" si="49"/>
        <v>0</v>
      </c>
      <c r="W263" s="45">
        <f t="shared" si="48"/>
        <v>0</v>
      </c>
      <c r="X263" s="45">
        <f>IF(C263=A_Stammdaten!$B$12,D_SAV!$M263-D_SAV!$Y263,HLOOKUP(A_Stammdaten!$B$12-1,$Z$5:$AF$304,ROW(C263)-4,FALSE)-$Y263)</f>
        <v>0</v>
      </c>
      <c r="Y263" s="45">
        <f>HLOOKUP(A_Stammdaten!$B$12,$Z$5:$AF$304,ROW(C263)-4,FALSE)</f>
        <v>0</v>
      </c>
      <c r="Z263" s="45">
        <f t="shared" si="51"/>
        <v>0</v>
      </c>
      <c r="AA263" s="45">
        <f t="shared" si="52"/>
        <v>0</v>
      </c>
      <c r="AB263" s="45">
        <f t="shared" si="53"/>
        <v>0</v>
      </c>
      <c r="AC263" s="45">
        <f t="shared" si="54"/>
        <v>0</v>
      </c>
      <c r="AD263" s="45">
        <f t="shared" si="55"/>
        <v>0</v>
      </c>
      <c r="AE263" s="45">
        <f t="shared" si="56"/>
        <v>0</v>
      </c>
      <c r="AF263" s="45">
        <f t="shared" si="57"/>
        <v>0</v>
      </c>
    </row>
    <row r="264" spans="1:32" x14ac:dyDescent="0.25">
      <c r="A264" s="17"/>
      <c r="B264" s="17"/>
      <c r="C264" s="34"/>
      <c r="D264" s="17"/>
      <c r="E264" s="17"/>
      <c r="F264" s="17"/>
      <c r="G264" s="17"/>
      <c r="H264" s="17"/>
      <c r="I264" s="53">
        <f>IF(C264&gt;A_Stammdaten!$B$12,0,SUM(D264,E264)-G264)</f>
        <v>0</v>
      </c>
      <c r="J264" s="17"/>
      <c r="K264" s="17"/>
      <c r="L264" s="17"/>
      <c r="M264" s="53">
        <f t="shared" si="58"/>
        <v>0</v>
      </c>
      <c r="N264" s="54">
        <f>IF(ISBLANK($B264),0,VLOOKUP($B264,Listen!$A$2:$C$45,2,FALSE))</f>
        <v>0</v>
      </c>
      <c r="O264" s="54">
        <f>IF(ISBLANK($B264),0,VLOOKUP($B264,Listen!$A$2:$C$45,3,FALSE))</f>
        <v>0</v>
      </c>
      <c r="P264" s="43">
        <f t="shared" si="50"/>
        <v>0</v>
      </c>
      <c r="Q264" s="43">
        <f t="shared" si="49"/>
        <v>0</v>
      </c>
      <c r="R264" s="43">
        <f t="shared" si="49"/>
        <v>0</v>
      </c>
      <c r="S264" s="43">
        <f t="shared" si="49"/>
        <v>0</v>
      </c>
      <c r="T264" s="43">
        <f t="shared" si="49"/>
        <v>0</v>
      </c>
      <c r="U264" s="43">
        <f t="shared" si="49"/>
        <v>0</v>
      </c>
      <c r="V264" s="43">
        <f t="shared" si="49"/>
        <v>0</v>
      </c>
      <c r="W264" s="45">
        <f t="shared" si="48"/>
        <v>0</v>
      </c>
      <c r="X264" s="45">
        <f>IF(C264=A_Stammdaten!$B$12,D_SAV!$M264-D_SAV!$Y264,HLOOKUP(A_Stammdaten!$B$12-1,$Z$5:$AF$304,ROW(C264)-4,FALSE)-$Y264)</f>
        <v>0</v>
      </c>
      <c r="Y264" s="45">
        <f>HLOOKUP(A_Stammdaten!$B$12,$Z$5:$AF$304,ROW(C264)-4,FALSE)</f>
        <v>0</v>
      </c>
      <c r="Z264" s="45">
        <f t="shared" si="51"/>
        <v>0</v>
      </c>
      <c r="AA264" s="45">
        <f t="shared" si="52"/>
        <v>0</v>
      </c>
      <c r="AB264" s="45">
        <f t="shared" si="53"/>
        <v>0</v>
      </c>
      <c r="AC264" s="45">
        <f t="shared" si="54"/>
        <v>0</v>
      </c>
      <c r="AD264" s="45">
        <f t="shared" si="55"/>
        <v>0</v>
      </c>
      <c r="AE264" s="45">
        <f t="shared" si="56"/>
        <v>0</v>
      </c>
      <c r="AF264" s="45">
        <f t="shared" si="57"/>
        <v>0</v>
      </c>
    </row>
    <row r="265" spans="1:32" x14ac:dyDescent="0.25">
      <c r="A265" s="17"/>
      <c r="B265" s="17"/>
      <c r="C265" s="34"/>
      <c r="D265" s="17"/>
      <c r="E265" s="17"/>
      <c r="F265" s="17"/>
      <c r="G265" s="17"/>
      <c r="H265" s="17"/>
      <c r="I265" s="53">
        <f>IF(C265&gt;A_Stammdaten!$B$12,0,SUM(D265,E265)-G265)</f>
        <v>0</v>
      </c>
      <c r="J265" s="17"/>
      <c r="K265" s="17"/>
      <c r="L265" s="17"/>
      <c r="M265" s="53">
        <f t="shared" si="58"/>
        <v>0</v>
      </c>
      <c r="N265" s="54">
        <f>IF(ISBLANK($B265),0,VLOOKUP($B265,Listen!$A$2:$C$45,2,FALSE))</f>
        <v>0</v>
      </c>
      <c r="O265" s="54">
        <f>IF(ISBLANK($B265),0,VLOOKUP($B265,Listen!$A$2:$C$45,3,FALSE))</f>
        <v>0</v>
      </c>
      <c r="P265" s="43">
        <f t="shared" si="50"/>
        <v>0</v>
      </c>
      <c r="Q265" s="43">
        <f t="shared" si="49"/>
        <v>0</v>
      </c>
      <c r="R265" s="43">
        <f t="shared" si="49"/>
        <v>0</v>
      </c>
      <c r="S265" s="43">
        <f t="shared" si="49"/>
        <v>0</v>
      </c>
      <c r="T265" s="43">
        <f t="shared" si="49"/>
        <v>0</v>
      </c>
      <c r="U265" s="43">
        <f t="shared" si="49"/>
        <v>0</v>
      </c>
      <c r="V265" s="43">
        <f t="shared" si="49"/>
        <v>0</v>
      </c>
      <c r="W265" s="45">
        <f t="shared" si="48"/>
        <v>0</v>
      </c>
      <c r="X265" s="45">
        <f>IF(C265=A_Stammdaten!$B$12,D_SAV!$M265-D_SAV!$Y265,HLOOKUP(A_Stammdaten!$B$12-1,$Z$5:$AF$304,ROW(C265)-4,FALSE)-$Y265)</f>
        <v>0</v>
      </c>
      <c r="Y265" s="45">
        <f>HLOOKUP(A_Stammdaten!$B$12,$Z$5:$AF$304,ROW(C265)-4,FALSE)</f>
        <v>0</v>
      </c>
      <c r="Z265" s="45">
        <f t="shared" si="51"/>
        <v>0</v>
      </c>
      <c r="AA265" s="45">
        <f t="shared" si="52"/>
        <v>0</v>
      </c>
      <c r="AB265" s="45">
        <f t="shared" si="53"/>
        <v>0</v>
      </c>
      <c r="AC265" s="45">
        <f t="shared" si="54"/>
        <v>0</v>
      </c>
      <c r="AD265" s="45">
        <f t="shared" si="55"/>
        <v>0</v>
      </c>
      <c r="AE265" s="45">
        <f t="shared" si="56"/>
        <v>0</v>
      </c>
      <c r="AF265" s="45">
        <f t="shared" si="57"/>
        <v>0</v>
      </c>
    </row>
    <row r="266" spans="1:32" x14ac:dyDescent="0.25">
      <c r="A266" s="17"/>
      <c r="B266" s="17"/>
      <c r="C266" s="34"/>
      <c r="D266" s="17"/>
      <c r="E266" s="17"/>
      <c r="F266" s="17"/>
      <c r="G266" s="17"/>
      <c r="H266" s="17"/>
      <c r="I266" s="53">
        <f>IF(C266&gt;A_Stammdaten!$B$12,0,SUM(D266,E266)-G266)</f>
        <v>0</v>
      </c>
      <c r="J266" s="17"/>
      <c r="K266" s="17"/>
      <c r="L266" s="17"/>
      <c r="M266" s="53">
        <f t="shared" si="58"/>
        <v>0</v>
      </c>
      <c r="N266" s="54">
        <f>IF(ISBLANK($B266),0,VLOOKUP($B266,Listen!$A$2:$C$45,2,FALSE))</f>
        <v>0</v>
      </c>
      <c r="O266" s="54">
        <f>IF(ISBLANK($B266),0,VLOOKUP($B266,Listen!$A$2:$C$45,3,FALSE))</f>
        <v>0</v>
      </c>
      <c r="P266" s="43">
        <f t="shared" si="50"/>
        <v>0</v>
      </c>
      <c r="Q266" s="43">
        <f t="shared" si="49"/>
        <v>0</v>
      </c>
      <c r="R266" s="43">
        <f t="shared" si="49"/>
        <v>0</v>
      </c>
      <c r="S266" s="43">
        <f t="shared" si="49"/>
        <v>0</v>
      </c>
      <c r="T266" s="43">
        <f t="shared" si="49"/>
        <v>0</v>
      </c>
      <c r="U266" s="43">
        <f t="shared" si="49"/>
        <v>0</v>
      </c>
      <c r="V266" s="43">
        <f t="shared" si="49"/>
        <v>0</v>
      </c>
      <c r="W266" s="45">
        <f t="shared" si="48"/>
        <v>0</v>
      </c>
      <c r="X266" s="45">
        <f>IF(C266=A_Stammdaten!$B$12,D_SAV!$M266-D_SAV!$Y266,HLOOKUP(A_Stammdaten!$B$12-1,$Z$5:$AF$304,ROW(C266)-4,FALSE)-$Y266)</f>
        <v>0</v>
      </c>
      <c r="Y266" s="45">
        <f>HLOOKUP(A_Stammdaten!$B$12,$Z$5:$AF$304,ROW(C266)-4,FALSE)</f>
        <v>0</v>
      </c>
      <c r="Z266" s="45">
        <f t="shared" si="51"/>
        <v>0</v>
      </c>
      <c r="AA266" s="45">
        <f t="shared" si="52"/>
        <v>0</v>
      </c>
      <c r="AB266" s="45">
        <f t="shared" si="53"/>
        <v>0</v>
      </c>
      <c r="AC266" s="45">
        <f t="shared" si="54"/>
        <v>0</v>
      </c>
      <c r="AD266" s="45">
        <f t="shared" si="55"/>
        <v>0</v>
      </c>
      <c r="AE266" s="45">
        <f t="shared" si="56"/>
        <v>0</v>
      </c>
      <c r="AF266" s="45">
        <f t="shared" si="57"/>
        <v>0</v>
      </c>
    </row>
    <row r="267" spans="1:32" x14ac:dyDescent="0.25">
      <c r="A267" s="17"/>
      <c r="B267" s="17"/>
      <c r="C267" s="34"/>
      <c r="D267" s="17"/>
      <c r="E267" s="17"/>
      <c r="F267" s="17"/>
      <c r="G267" s="17"/>
      <c r="H267" s="17"/>
      <c r="I267" s="53">
        <f>IF(C267&gt;A_Stammdaten!$B$12,0,SUM(D267,E267)-G267)</f>
        <v>0</v>
      </c>
      <c r="J267" s="17"/>
      <c r="K267" s="17"/>
      <c r="L267" s="17"/>
      <c r="M267" s="53">
        <f t="shared" si="58"/>
        <v>0</v>
      </c>
      <c r="N267" s="54">
        <f>IF(ISBLANK($B267),0,VLOOKUP($B267,Listen!$A$2:$C$45,2,FALSE))</f>
        <v>0</v>
      </c>
      <c r="O267" s="54">
        <f>IF(ISBLANK($B267),0,VLOOKUP($B267,Listen!$A$2:$C$45,3,FALSE))</f>
        <v>0</v>
      </c>
      <c r="P267" s="43">
        <f t="shared" si="50"/>
        <v>0</v>
      </c>
      <c r="Q267" s="43">
        <f t="shared" si="49"/>
        <v>0</v>
      </c>
      <c r="R267" s="43">
        <f t="shared" si="49"/>
        <v>0</v>
      </c>
      <c r="S267" s="43">
        <f t="shared" si="49"/>
        <v>0</v>
      </c>
      <c r="T267" s="43">
        <f t="shared" si="49"/>
        <v>0</v>
      </c>
      <c r="U267" s="43">
        <f t="shared" si="49"/>
        <v>0</v>
      </c>
      <c r="V267" s="43">
        <f t="shared" si="49"/>
        <v>0</v>
      </c>
      <c r="W267" s="45">
        <f t="shared" si="48"/>
        <v>0</v>
      </c>
      <c r="X267" s="45">
        <f>IF(C267=A_Stammdaten!$B$12,D_SAV!$M267-D_SAV!$Y267,HLOOKUP(A_Stammdaten!$B$12-1,$Z$5:$AF$304,ROW(C267)-4,FALSE)-$Y267)</f>
        <v>0</v>
      </c>
      <c r="Y267" s="45">
        <f>HLOOKUP(A_Stammdaten!$B$12,$Z$5:$AF$304,ROW(C267)-4,FALSE)</f>
        <v>0</v>
      </c>
      <c r="Z267" s="45">
        <f t="shared" si="51"/>
        <v>0</v>
      </c>
      <c r="AA267" s="45">
        <f t="shared" si="52"/>
        <v>0</v>
      </c>
      <c r="AB267" s="45">
        <f t="shared" si="53"/>
        <v>0</v>
      </c>
      <c r="AC267" s="45">
        <f t="shared" si="54"/>
        <v>0</v>
      </c>
      <c r="AD267" s="45">
        <f t="shared" si="55"/>
        <v>0</v>
      </c>
      <c r="AE267" s="45">
        <f t="shared" si="56"/>
        <v>0</v>
      </c>
      <c r="AF267" s="45">
        <f t="shared" si="57"/>
        <v>0</v>
      </c>
    </row>
    <row r="268" spans="1:32" x14ac:dyDescent="0.25">
      <c r="A268" s="17"/>
      <c r="B268" s="17"/>
      <c r="C268" s="34"/>
      <c r="D268" s="17"/>
      <c r="E268" s="17"/>
      <c r="F268" s="17"/>
      <c r="G268" s="17"/>
      <c r="H268" s="17"/>
      <c r="I268" s="53">
        <f>IF(C268&gt;A_Stammdaten!$B$12,0,SUM(D268,E268)-G268)</f>
        <v>0</v>
      </c>
      <c r="J268" s="17"/>
      <c r="K268" s="17"/>
      <c r="L268" s="17"/>
      <c r="M268" s="53">
        <f t="shared" si="58"/>
        <v>0</v>
      </c>
      <c r="N268" s="54">
        <f>IF(ISBLANK($B268),0,VLOOKUP($B268,Listen!$A$2:$C$45,2,FALSE))</f>
        <v>0</v>
      </c>
      <c r="O268" s="54">
        <f>IF(ISBLANK($B268),0,VLOOKUP($B268,Listen!$A$2:$C$45,3,FALSE))</f>
        <v>0</v>
      </c>
      <c r="P268" s="43">
        <f t="shared" si="50"/>
        <v>0</v>
      </c>
      <c r="Q268" s="43">
        <f t="shared" si="49"/>
        <v>0</v>
      </c>
      <c r="R268" s="43">
        <f t="shared" si="49"/>
        <v>0</v>
      </c>
      <c r="S268" s="43">
        <f t="shared" si="49"/>
        <v>0</v>
      </c>
      <c r="T268" s="43">
        <f t="shared" si="49"/>
        <v>0</v>
      </c>
      <c r="U268" s="43">
        <f t="shared" si="49"/>
        <v>0</v>
      </c>
      <c r="V268" s="43">
        <f t="shared" si="49"/>
        <v>0</v>
      </c>
      <c r="W268" s="45">
        <f t="shared" si="48"/>
        <v>0</v>
      </c>
      <c r="X268" s="45">
        <f>IF(C268=A_Stammdaten!$B$12,D_SAV!$M268-D_SAV!$Y268,HLOOKUP(A_Stammdaten!$B$12-1,$Z$5:$AF$304,ROW(C268)-4,FALSE)-$Y268)</f>
        <v>0</v>
      </c>
      <c r="Y268" s="45">
        <f>HLOOKUP(A_Stammdaten!$B$12,$Z$5:$AF$304,ROW(C268)-4,FALSE)</f>
        <v>0</v>
      </c>
      <c r="Z268" s="45">
        <f t="shared" si="51"/>
        <v>0</v>
      </c>
      <c r="AA268" s="45">
        <f t="shared" si="52"/>
        <v>0</v>
      </c>
      <c r="AB268" s="45">
        <f t="shared" si="53"/>
        <v>0</v>
      </c>
      <c r="AC268" s="45">
        <f t="shared" si="54"/>
        <v>0</v>
      </c>
      <c r="AD268" s="45">
        <f t="shared" si="55"/>
        <v>0</v>
      </c>
      <c r="AE268" s="45">
        <f t="shared" si="56"/>
        <v>0</v>
      </c>
      <c r="AF268" s="45">
        <f t="shared" si="57"/>
        <v>0</v>
      </c>
    </row>
    <row r="269" spans="1:32" x14ac:dyDescent="0.25">
      <c r="A269" s="17"/>
      <c r="B269" s="17"/>
      <c r="C269" s="34"/>
      <c r="D269" s="17"/>
      <c r="E269" s="17"/>
      <c r="F269" s="17"/>
      <c r="G269" s="17"/>
      <c r="H269" s="17"/>
      <c r="I269" s="53">
        <f>IF(C269&gt;A_Stammdaten!$B$12,0,SUM(D269,E269)-G269)</f>
        <v>0</v>
      </c>
      <c r="J269" s="17"/>
      <c r="K269" s="17"/>
      <c r="L269" s="17"/>
      <c r="M269" s="53">
        <f t="shared" si="58"/>
        <v>0</v>
      </c>
      <c r="N269" s="54">
        <f>IF(ISBLANK($B269),0,VLOOKUP($B269,Listen!$A$2:$C$45,2,FALSE))</f>
        <v>0</v>
      </c>
      <c r="O269" s="54">
        <f>IF(ISBLANK($B269),0,VLOOKUP($B269,Listen!$A$2:$C$45,3,FALSE))</f>
        <v>0</v>
      </c>
      <c r="P269" s="43">
        <f t="shared" si="50"/>
        <v>0</v>
      </c>
      <c r="Q269" s="43">
        <f t="shared" si="49"/>
        <v>0</v>
      </c>
      <c r="R269" s="43">
        <f t="shared" si="49"/>
        <v>0</v>
      </c>
      <c r="S269" s="43">
        <f t="shared" si="49"/>
        <v>0</v>
      </c>
      <c r="T269" s="43">
        <f t="shared" si="49"/>
        <v>0</v>
      </c>
      <c r="U269" s="43">
        <f t="shared" si="49"/>
        <v>0</v>
      </c>
      <c r="V269" s="43">
        <f t="shared" si="49"/>
        <v>0</v>
      </c>
      <c r="W269" s="45">
        <f t="shared" si="48"/>
        <v>0</v>
      </c>
      <c r="X269" s="45">
        <f>IF(C269=A_Stammdaten!$B$12,D_SAV!$M269-D_SAV!$Y269,HLOOKUP(A_Stammdaten!$B$12-1,$Z$5:$AF$304,ROW(C269)-4,FALSE)-$Y269)</f>
        <v>0</v>
      </c>
      <c r="Y269" s="45">
        <f>HLOOKUP(A_Stammdaten!$B$12,$Z$5:$AF$304,ROW(C269)-4,FALSE)</f>
        <v>0</v>
      </c>
      <c r="Z269" s="45">
        <f t="shared" si="51"/>
        <v>0</v>
      </c>
      <c r="AA269" s="45">
        <f t="shared" si="52"/>
        <v>0</v>
      </c>
      <c r="AB269" s="45">
        <f t="shared" si="53"/>
        <v>0</v>
      </c>
      <c r="AC269" s="45">
        <f t="shared" si="54"/>
        <v>0</v>
      </c>
      <c r="AD269" s="45">
        <f t="shared" si="55"/>
        <v>0</v>
      </c>
      <c r="AE269" s="45">
        <f t="shared" si="56"/>
        <v>0</v>
      </c>
      <c r="AF269" s="45">
        <f t="shared" si="57"/>
        <v>0</v>
      </c>
    </row>
    <row r="270" spans="1:32" x14ac:dyDescent="0.25">
      <c r="A270" s="17"/>
      <c r="B270" s="17"/>
      <c r="C270" s="34"/>
      <c r="D270" s="17"/>
      <c r="E270" s="17"/>
      <c r="F270" s="17"/>
      <c r="G270" s="17"/>
      <c r="H270" s="17"/>
      <c r="I270" s="53">
        <f>IF(C270&gt;A_Stammdaten!$B$12,0,SUM(D270,E270)-G270)</f>
        <v>0</v>
      </c>
      <c r="J270" s="17"/>
      <c r="K270" s="17"/>
      <c r="L270" s="17"/>
      <c r="M270" s="53">
        <f t="shared" si="58"/>
        <v>0</v>
      </c>
      <c r="N270" s="54">
        <f>IF(ISBLANK($B270),0,VLOOKUP($B270,Listen!$A$2:$C$45,2,FALSE))</f>
        <v>0</v>
      </c>
      <c r="O270" s="54">
        <f>IF(ISBLANK($B270),0,VLOOKUP($B270,Listen!$A$2:$C$45,3,FALSE))</f>
        <v>0</v>
      </c>
      <c r="P270" s="43">
        <f t="shared" si="50"/>
        <v>0</v>
      </c>
      <c r="Q270" s="43">
        <f t="shared" si="49"/>
        <v>0</v>
      </c>
      <c r="R270" s="43">
        <f t="shared" si="49"/>
        <v>0</v>
      </c>
      <c r="S270" s="43">
        <f t="shared" si="49"/>
        <v>0</v>
      </c>
      <c r="T270" s="43">
        <f t="shared" si="49"/>
        <v>0</v>
      </c>
      <c r="U270" s="43">
        <f t="shared" si="49"/>
        <v>0</v>
      </c>
      <c r="V270" s="43">
        <f t="shared" si="49"/>
        <v>0</v>
      </c>
      <c r="W270" s="45">
        <f t="shared" si="48"/>
        <v>0</v>
      </c>
      <c r="X270" s="45">
        <f>IF(C270=A_Stammdaten!$B$12,D_SAV!$M270-D_SAV!$Y270,HLOOKUP(A_Stammdaten!$B$12-1,$Z$5:$AF$304,ROW(C270)-4,FALSE)-$Y270)</f>
        <v>0</v>
      </c>
      <c r="Y270" s="45">
        <f>HLOOKUP(A_Stammdaten!$B$12,$Z$5:$AF$304,ROW(C270)-4,FALSE)</f>
        <v>0</v>
      </c>
      <c r="Z270" s="45">
        <f t="shared" si="51"/>
        <v>0</v>
      </c>
      <c r="AA270" s="45">
        <f t="shared" si="52"/>
        <v>0</v>
      </c>
      <c r="AB270" s="45">
        <f t="shared" si="53"/>
        <v>0</v>
      </c>
      <c r="AC270" s="45">
        <f t="shared" si="54"/>
        <v>0</v>
      </c>
      <c r="AD270" s="45">
        <f t="shared" si="55"/>
        <v>0</v>
      </c>
      <c r="AE270" s="45">
        <f t="shared" si="56"/>
        <v>0</v>
      </c>
      <c r="AF270" s="45">
        <f t="shared" si="57"/>
        <v>0</v>
      </c>
    </row>
    <row r="271" spans="1:32" x14ac:dyDescent="0.25">
      <c r="A271" s="17"/>
      <c r="B271" s="17"/>
      <c r="C271" s="34"/>
      <c r="D271" s="17"/>
      <c r="E271" s="17"/>
      <c r="F271" s="17"/>
      <c r="G271" s="17"/>
      <c r="H271" s="17"/>
      <c r="I271" s="53">
        <f>IF(C271&gt;A_Stammdaten!$B$12,0,SUM(D271,E271)-G271)</f>
        <v>0</v>
      </c>
      <c r="J271" s="17"/>
      <c r="K271" s="17"/>
      <c r="L271" s="17"/>
      <c r="M271" s="53">
        <f t="shared" si="58"/>
        <v>0</v>
      </c>
      <c r="N271" s="54">
        <f>IF(ISBLANK($B271),0,VLOOKUP($B271,Listen!$A$2:$C$45,2,FALSE))</f>
        <v>0</v>
      </c>
      <c r="O271" s="54">
        <f>IF(ISBLANK($B271),0,VLOOKUP($B271,Listen!$A$2:$C$45,3,FALSE))</f>
        <v>0</v>
      </c>
      <c r="P271" s="43">
        <f t="shared" si="50"/>
        <v>0</v>
      </c>
      <c r="Q271" s="43">
        <f t="shared" si="49"/>
        <v>0</v>
      </c>
      <c r="R271" s="43">
        <f t="shared" si="49"/>
        <v>0</v>
      </c>
      <c r="S271" s="43">
        <f t="shared" si="49"/>
        <v>0</v>
      </c>
      <c r="T271" s="43">
        <f t="shared" si="49"/>
        <v>0</v>
      </c>
      <c r="U271" s="43">
        <f t="shared" si="49"/>
        <v>0</v>
      </c>
      <c r="V271" s="43">
        <f t="shared" si="49"/>
        <v>0</v>
      </c>
      <c r="W271" s="45">
        <f t="shared" si="48"/>
        <v>0</v>
      </c>
      <c r="X271" s="45">
        <f>IF(C271=A_Stammdaten!$B$12,D_SAV!$M271-D_SAV!$Y271,HLOOKUP(A_Stammdaten!$B$12-1,$Z$5:$AF$304,ROW(C271)-4,FALSE)-$Y271)</f>
        <v>0</v>
      </c>
      <c r="Y271" s="45">
        <f>HLOOKUP(A_Stammdaten!$B$12,$Z$5:$AF$304,ROW(C271)-4,FALSE)</f>
        <v>0</v>
      </c>
      <c r="Z271" s="45">
        <f t="shared" si="51"/>
        <v>0</v>
      </c>
      <c r="AA271" s="45">
        <f t="shared" si="52"/>
        <v>0</v>
      </c>
      <c r="AB271" s="45">
        <f t="shared" si="53"/>
        <v>0</v>
      </c>
      <c r="AC271" s="45">
        <f t="shared" si="54"/>
        <v>0</v>
      </c>
      <c r="AD271" s="45">
        <f t="shared" si="55"/>
        <v>0</v>
      </c>
      <c r="AE271" s="45">
        <f t="shared" si="56"/>
        <v>0</v>
      </c>
      <c r="AF271" s="45">
        <f t="shared" si="57"/>
        <v>0</v>
      </c>
    </row>
    <row r="272" spans="1:32" x14ac:dyDescent="0.25">
      <c r="A272" s="17"/>
      <c r="B272" s="17"/>
      <c r="C272" s="34"/>
      <c r="D272" s="17"/>
      <c r="E272" s="17"/>
      <c r="F272" s="17"/>
      <c r="G272" s="17"/>
      <c r="H272" s="17"/>
      <c r="I272" s="53">
        <f>IF(C272&gt;A_Stammdaten!$B$12,0,SUM(D272,E272)-G272)</f>
        <v>0</v>
      </c>
      <c r="J272" s="17"/>
      <c r="K272" s="17"/>
      <c r="L272" s="17"/>
      <c r="M272" s="53">
        <f t="shared" si="58"/>
        <v>0</v>
      </c>
      <c r="N272" s="54">
        <f>IF(ISBLANK($B272),0,VLOOKUP($B272,Listen!$A$2:$C$45,2,FALSE))</f>
        <v>0</v>
      </c>
      <c r="O272" s="54">
        <f>IF(ISBLANK($B272),0,VLOOKUP($B272,Listen!$A$2:$C$45,3,FALSE))</f>
        <v>0</v>
      </c>
      <c r="P272" s="43">
        <f t="shared" si="50"/>
        <v>0</v>
      </c>
      <c r="Q272" s="43">
        <f t="shared" si="49"/>
        <v>0</v>
      </c>
      <c r="R272" s="43">
        <f t="shared" si="49"/>
        <v>0</v>
      </c>
      <c r="S272" s="43">
        <f t="shared" si="49"/>
        <v>0</v>
      </c>
      <c r="T272" s="43">
        <f t="shared" si="49"/>
        <v>0</v>
      </c>
      <c r="U272" s="43">
        <f t="shared" si="49"/>
        <v>0</v>
      </c>
      <c r="V272" s="43">
        <f t="shared" si="49"/>
        <v>0</v>
      </c>
      <c r="W272" s="45">
        <f t="shared" si="48"/>
        <v>0</v>
      </c>
      <c r="X272" s="45">
        <f>IF(C272=A_Stammdaten!$B$12,D_SAV!$M272-D_SAV!$Y272,HLOOKUP(A_Stammdaten!$B$12-1,$Z$5:$AF$304,ROW(C272)-4,FALSE)-$Y272)</f>
        <v>0</v>
      </c>
      <c r="Y272" s="45">
        <f>HLOOKUP(A_Stammdaten!$B$12,$Z$5:$AF$304,ROW(C272)-4,FALSE)</f>
        <v>0</v>
      </c>
      <c r="Z272" s="45">
        <f t="shared" si="51"/>
        <v>0</v>
      </c>
      <c r="AA272" s="45">
        <f t="shared" si="52"/>
        <v>0</v>
      </c>
      <c r="AB272" s="45">
        <f t="shared" si="53"/>
        <v>0</v>
      </c>
      <c r="AC272" s="45">
        <f t="shared" si="54"/>
        <v>0</v>
      </c>
      <c r="AD272" s="45">
        <f t="shared" si="55"/>
        <v>0</v>
      </c>
      <c r="AE272" s="45">
        <f t="shared" si="56"/>
        <v>0</v>
      </c>
      <c r="AF272" s="45">
        <f t="shared" si="57"/>
        <v>0</v>
      </c>
    </row>
    <row r="273" spans="1:32" x14ac:dyDescent="0.25">
      <c r="A273" s="17"/>
      <c r="B273" s="17"/>
      <c r="C273" s="34"/>
      <c r="D273" s="17"/>
      <c r="E273" s="17"/>
      <c r="F273" s="17"/>
      <c r="G273" s="17"/>
      <c r="H273" s="17"/>
      <c r="I273" s="53">
        <f>IF(C273&gt;A_Stammdaten!$B$12,0,SUM(D273,E273)-G273)</f>
        <v>0</v>
      </c>
      <c r="J273" s="17"/>
      <c r="K273" s="17"/>
      <c r="L273" s="17"/>
      <c r="M273" s="53">
        <f t="shared" si="58"/>
        <v>0</v>
      </c>
      <c r="N273" s="54">
        <f>IF(ISBLANK($B273),0,VLOOKUP($B273,Listen!$A$2:$C$45,2,FALSE))</f>
        <v>0</v>
      </c>
      <c r="O273" s="54">
        <f>IF(ISBLANK($B273),0,VLOOKUP($B273,Listen!$A$2:$C$45,3,FALSE))</f>
        <v>0</v>
      </c>
      <c r="P273" s="43">
        <f t="shared" si="50"/>
        <v>0</v>
      </c>
      <c r="Q273" s="43">
        <f t="shared" si="49"/>
        <v>0</v>
      </c>
      <c r="R273" s="43">
        <f t="shared" si="49"/>
        <v>0</v>
      </c>
      <c r="S273" s="43">
        <f t="shared" si="49"/>
        <v>0</v>
      </c>
      <c r="T273" s="43">
        <f t="shared" si="49"/>
        <v>0</v>
      </c>
      <c r="U273" s="43">
        <f t="shared" si="49"/>
        <v>0</v>
      </c>
      <c r="V273" s="43">
        <f t="shared" si="49"/>
        <v>0</v>
      </c>
      <c r="W273" s="45">
        <f t="shared" si="48"/>
        <v>0</v>
      </c>
      <c r="X273" s="45">
        <f>IF(C273=A_Stammdaten!$B$12,D_SAV!$M273-D_SAV!$Y273,HLOOKUP(A_Stammdaten!$B$12-1,$Z$5:$AF$304,ROW(C273)-4,FALSE)-$Y273)</f>
        <v>0</v>
      </c>
      <c r="Y273" s="45">
        <f>HLOOKUP(A_Stammdaten!$B$12,$Z$5:$AF$304,ROW(C273)-4,FALSE)</f>
        <v>0</v>
      </c>
      <c r="Z273" s="45">
        <f t="shared" si="51"/>
        <v>0</v>
      </c>
      <c r="AA273" s="45">
        <f t="shared" si="52"/>
        <v>0</v>
      </c>
      <c r="AB273" s="45">
        <f t="shared" si="53"/>
        <v>0</v>
      </c>
      <c r="AC273" s="45">
        <f t="shared" si="54"/>
        <v>0</v>
      </c>
      <c r="AD273" s="45">
        <f t="shared" si="55"/>
        <v>0</v>
      </c>
      <c r="AE273" s="45">
        <f t="shared" si="56"/>
        <v>0</v>
      </c>
      <c r="AF273" s="45">
        <f t="shared" si="57"/>
        <v>0</v>
      </c>
    </row>
    <row r="274" spans="1:32" x14ac:dyDescent="0.25">
      <c r="A274" s="17"/>
      <c r="B274" s="17"/>
      <c r="C274" s="34"/>
      <c r="D274" s="17"/>
      <c r="E274" s="17"/>
      <c r="F274" s="17"/>
      <c r="G274" s="17"/>
      <c r="H274" s="17"/>
      <c r="I274" s="53">
        <f>IF(C274&gt;A_Stammdaten!$B$12,0,SUM(D274,E274)-G274)</f>
        <v>0</v>
      </c>
      <c r="J274" s="17"/>
      <c r="K274" s="17"/>
      <c r="L274" s="17"/>
      <c r="M274" s="53">
        <f t="shared" si="58"/>
        <v>0</v>
      </c>
      <c r="N274" s="54">
        <f>IF(ISBLANK($B274),0,VLOOKUP($B274,Listen!$A$2:$C$45,2,FALSE))</f>
        <v>0</v>
      </c>
      <c r="O274" s="54">
        <f>IF(ISBLANK($B274),0,VLOOKUP($B274,Listen!$A$2:$C$45,3,FALSE))</f>
        <v>0</v>
      </c>
      <c r="P274" s="43">
        <f t="shared" si="50"/>
        <v>0</v>
      </c>
      <c r="Q274" s="43">
        <f t="shared" si="49"/>
        <v>0</v>
      </c>
      <c r="R274" s="43">
        <f t="shared" si="49"/>
        <v>0</v>
      </c>
      <c r="S274" s="43">
        <f t="shared" si="49"/>
        <v>0</v>
      </c>
      <c r="T274" s="43">
        <f t="shared" si="49"/>
        <v>0</v>
      </c>
      <c r="U274" s="43">
        <f t="shared" si="49"/>
        <v>0</v>
      </c>
      <c r="V274" s="43">
        <f t="shared" si="49"/>
        <v>0</v>
      </c>
      <c r="W274" s="45">
        <f t="shared" si="48"/>
        <v>0</v>
      </c>
      <c r="X274" s="45">
        <f>IF(C274=A_Stammdaten!$B$12,D_SAV!$M274-D_SAV!$Y274,HLOOKUP(A_Stammdaten!$B$12-1,$Z$5:$AF$304,ROW(C274)-4,FALSE)-$Y274)</f>
        <v>0</v>
      </c>
      <c r="Y274" s="45">
        <f>HLOOKUP(A_Stammdaten!$B$12,$Z$5:$AF$304,ROW(C274)-4,FALSE)</f>
        <v>0</v>
      </c>
      <c r="Z274" s="45">
        <f t="shared" si="51"/>
        <v>0</v>
      </c>
      <c r="AA274" s="45">
        <f t="shared" si="52"/>
        <v>0</v>
      </c>
      <c r="AB274" s="45">
        <f t="shared" si="53"/>
        <v>0</v>
      </c>
      <c r="AC274" s="45">
        <f t="shared" si="54"/>
        <v>0</v>
      </c>
      <c r="AD274" s="45">
        <f t="shared" si="55"/>
        <v>0</v>
      </c>
      <c r="AE274" s="45">
        <f t="shared" si="56"/>
        <v>0</v>
      </c>
      <c r="AF274" s="45">
        <f t="shared" si="57"/>
        <v>0</v>
      </c>
    </row>
    <row r="275" spans="1:32" x14ac:dyDescent="0.25">
      <c r="A275" s="17"/>
      <c r="B275" s="17"/>
      <c r="C275" s="34"/>
      <c r="D275" s="17"/>
      <c r="E275" s="17"/>
      <c r="F275" s="17"/>
      <c r="G275" s="17"/>
      <c r="H275" s="17"/>
      <c r="I275" s="53">
        <f>IF(C275&gt;A_Stammdaten!$B$12,0,SUM(D275,E275)-G275)</f>
        <v>0</v>
      </c>
      <c r="J275" s="17"/>
      <c r="K275" s="17"/>
      <c r="L275" s="17"/>
      <c r="M275" s="53">
        <f t="shared" si="58"/>
        <v>0</v>
      </c>
      <c r="N275" s="54">
        <f>IF(ISBLANK($B275),0,VLOOKUP($B275,Listen!$A$2:$C$45,2,FALSE))</f>
        <v>0</v>
      </c>
      <c r="O275" s="54">
        <f>IF(ISBLANK($B275),0,VLOOKUP($B275,Listen!$A$2:$C$45,3,FALSE))</f>
        <v>0</v>
      </c>
      <c r="P275" s="43">
        <f t="shared" si="50"/>
        <v>0</v>
      </c>
      <c r="Q275" s="43">
        <f t="shared" si="49"/>
        <v>0</v>
      </c>
      <c r="R275" s="43">
        <f t="shared" si="49"/>
        <v>0</v>
      </c>
      <c r="S275" s="43">
        <f t="shared" si="49"/>
        <v>0</v>
      </c>
      <c r="T275" s="43">
        <f t="shared" si="49"/>
        <v>0</v>
      </c>
      <c r="U275" s="43">
        <f t="shared" si="49"/>
        <v>0</v>
      </c>
      <c r="V275" s="43">
        <f t="shared" si="49"/>
        <v>0</v>
      </c>
      <c r="W275" s="45">
        <f t="shared" si="48"/>
        <v>0</v>
      </c>
      <c r="X275" s="45">
        <f>IF(C275=A_Stammdaten!$B$12,D_SAV!$M275-D_SAV!$Y275,HLOOKUP(A_Stammdaten!$B$12-1,$Z$5:$AF$304,ROW(C275)-4,FALSE)-$Y275)</f>
        <v>0</v>
      </c>
      <c r="Y275" s="45">
        <f>HLOOKUP(A_Stammdaten!$B$12,$Z$5:$AF$304,ROW(C275)-4,FALSE)</f>
        <v>0</v>
      </c>
      <c r="Z275" s="45">
        <f t="shared" si="51"/>
        <v>0</v>
      </c>
      <c r="AA275" s="45">
        <f t="shared" si="52"/>
        <v>0</v>
      </c>
      <c r="AB275" s="45">
        <f t="shared" si="53"/>
        <v>0</v>
      </c>
      <c r="AC275" s="45">
        <f t="shared" si="54"/>
        <v>0</v>
      </c>
      <c r="AD275" s="45">
        <f t="shared" si="55"/>
        <v>0</v>
      </c>
      <c r="AE275" s="45">
        <f t="shared" si="56"/>
        <v>0</v>
      </c>
      <c r="AF275" s="45">
        <f t="shared" si="57"/>
        <v>0</v>
      </c>
    </row>
    <row r="276" spans="1:32" x14ac:dyDescent="0.25">
      <c r="A276" s="17"/>
      <c r="B276" s="17"/>
      <c r="C276" s="34"/>
      <c r="D276" s="17"/>
      <c r="E276" s="17"/>
      <c r="F276" s="17"/>
      <c r="G276" s="17"/>
      <c r="H276" s="17"/>
      <c r="I276" s="53">
        <f>IF(C276&gt;A_Stammdaten!$B$12,0,SUM(D276,E276)-G276)</f>
        <v>0</v>
      </c>
      <c r="J276" s="17"/>
      <c r="K276" s="17"/>
      <c r="L276" s="17"/>
      <c r="M276" s="53">
        <f t="shared" si="58"/>
        <v>0</v>
      </c>
      <c r="N276" s="54">
        <f>IF(ISBLANK($B276),0,VLOOKUP($B276,Listen!$A$2:$C$45,2,FALSE))</f>
        <v>0</v>
      </c>
      <c r="O276" s="54">
        <f>IF(ISBLANK($B276),0,VLOOKUP($B276,Listen!$A$2:$C$45,3,FALSE))</f>
        <v>0</v>
      </c>
      <c r="P276" s="43">
        <f t="shared" si="50"/>
        <v>0</v>
      </c>
      <c r="Q276" s="43">
        <f t="shared" si="49"/>
        <v>0</v>
      </c>
      <c r="R276" s="43">
        <f t="shared" si="49"/>
        <v>0</v>
      </c>
      <c r="S276" s="43">
        <f t="shared" si="49"/>
        <v>0</v>
      </c>
      <c r="T276" s="43">
        <f t="shared" si="49"/>
        <v>0</v>
      </c>
      <c r="U276" s="43">
        <f t="shared" si="49"/>
        <v>0</v>
      </c>
      <c r="V276" s="43">
        <f t="shared" si="49"/>
        <v>0</v>
      </c>
      <c r="W276" s="45">
        <f t="shared" si="48"/>
        <v>0</v>
      </c>
      <c r="X276" s="45">
        <f>IF(C276=A_Stammdaten!$B$12,D_SAV!$M276-D_SAV!$Y276,HLOOKUP(A_Stammdaten!$B$12-1,$Z$5:$AF$304,ROW(C276)-4,FALSE)-$Y276)</f>
        <v>0</v>
      </c>
      <c r="Y276" s="45">
        <f>HLOOKUP(A_Stammdaten!$B$12,$Z$5:$AF$304,ROW(C276)-4,FALSE)</f>
        <v>0</v>
      </c>
      <c r="Z276" s="45">
        <f t="shared" si="51"/>
        <v>0</v>
      </c>
      <c r="AA276" s="45">
        <f t="shared" si="52"/>
        <v>0</v>
      </c>
      <c r="AB276" s="45">
        <f t="shared" si="53"/>
        <v>0</v>
      </c>
      <c r="AC276" s="45">
        <f t="shared" si="54"/>
        <v>0</v>
      </c>
      <c r="AD276" s="45">
        <f t="shared" si="55"/>
        <v>0</v>
      </c>
      <c r="AE276" s="45">
        <f t="shared" si="56"/>
        <v>0</v>
      </c>
      <c r="AF276" s="45">
        <f t="shared" si="57"/>
        <v>0</v>
      </c>
    </row>
    <row r="277" spans="1:32" x14ac:dyDescent="0.25">
      <c r="A277" s="17"/>
      <c r="B277" s="17"/>
      <c r="C277" s="34"/>
      <c r="D277" s="17"/>
      <c r="E277" s="17"/>
      <c r="F277" s="17"/>
      <c r="G277" s="17"/>
      <c r="H277" s="17"/>
      <c r="I277" s="53">
        <f>IF(C277&gt;A_Stammdaten!$B$12,0,SUM(D277,E277)-G277)</f>
        <v>0</v>
      </c>
      <c r="J277" s="17"/>
      <c r="K277" s="17"/>
      <c r="L277" s="17"/>
      <c r="M277" s="53">
        <f t="shared" si="58"/>
        <v>0</v>
      </c>
      <c r="N277" s="54">
        <f>IF(ISBLANK($B277),0,VLOOKUP($B277,Listen!$A$2:$C$45,2,FALSE))</f>
        <v>0</v>
      </c>
      <c r="O277" s="54">
        <f>IF(ISBLANK($B277),0,VLOOKUP($B277,Listen!$A$2:$C$45,3,FALSE))</f>
        <v>0</v>
      </c>
      <c r="P277" s="43">
        <f t="shared" si="50"/>
        <v>0</v>
      </c>
      <c r="Q277" s="43">
        <f t="shared" si="49"/>
        <v>0</v>
      </c>
      <c r="R277" s="43">
        <f t="shared" si="49"/>
        <v>0</v>
      </c>
      <c r="S277" s="43">
        <f t="shared" si="49"/>
        <v>0</v>
      </c>
      <c r="T277" s="43">
        <f t="shared" si="49"/>
        <v>0</v>
      </c>
      <c r="U277" s="43">
        <f t="shared" si="49"/>
        <v>0</v>
      </c>
      <c r="V277" s="43">
        <f t="shared" si="49"/>
        <v>0</v>
      </c>
      <c r="W277" s="45">
        <f t="shared" si="48"/>
        <v>0</v>
      </c>
      <c r="X277" s="45">
        <f>IF(C277=A_Stammdaten!$B$12,D_SAV!$M277-D_SAV!$Y277,HLOOKUP(A_Stammdaten!$B$12-1,$Z$5:$AF$304,ROW(C277)-4,FALSE)-$Y277)</f>
        <v>0</v>
      </c>
      <c r="Y277" s="45">
        <f>HLOOKUP(A_Stammdaten!$B$12,$Z$5:$AF$304,ROW(C277)-4,FALSE)</f>
        <v>0</v>
      </c>
      <c r="Z277" s="45">
        <f t="shared" si="51"/>
        <v>0</v>
      </c>
      <c r="AA277" s="45">
        <f t="shared" si="52"/>
        <v>0</v>
      </c>
      <c r="AB277" s="45">
        <f t="shared" si="53"/>
        <v>0</v>
      </c>
      <c r="AC277" s="45">
        <f t="shared" si="54"/>
        <v>0</v>
      </c>
      <c r="AD277" s="45">
        <f t="shared" si="55"/>
        <v>0</v>
      </c>
      <c r="AE277" s="45">
        <f t="shared" si="56"/>
        <v>0</v>
      </c>
      <c r="AF277" s="45">
        <f t="shared" si="57"/>
        <v>0</v>
      </c>
    </row>
    <row r="278" spans="1:32" x14ac:dyDescent="0.25">
      <c r="A278" s="17"/>
      <c r="B278" s="17"/>
      <c r="C278" s="34"/>
      <c r="D278" s="17"/>
      <c r="E278" s="17"/>
      <c r="F278" s="17"/>
      <c r="G278" s="17"/>
      <c r="H278" s="17"/>
      <c r="I278" s="53">
        <f>IF(C278&gt;A_Stammdaten!$B$12,0,SUM(D278,E278)-G278)</f>
        <v>0</v>
      </c>
      <c r="J278" s="17"/>
      <c r="K278" s="17"/>
      <c r="L278" s="17"/>
      <c r="M278" s="53">
        <f t="shared" si="58"/>
        <v>0</v>
      </c>
      <c r="N278" s="54">
        <f>IF(ISBLANK($B278),0,VLOOKUP($B278,Listen!$A$2:$C$45,2,FALSE))</f>
        <v>0</v>
      </c>
      <c r="O278" s="54">
        <f>IF(ISBLANK($B278),0,VLOOKUP($B278,Listen!$A$2:$C$45,3,FALSE))</f>
        <v>0</v>
      </c>
      <c r="P278" s="43">
        <f t="shared" si="50"/>
        <v>0</v>
      </c>
      <c r="Q278" s="43">
        <f t="shared" si="49"/>
        <v>0</v>
      </c>
      <c r="R278" s="43">
        <f t="shared" si="49"/>
        <v>0</v>
      </c>
      <c r="S278" s="43">
        <f t="shared" si="49"/>
        <v>0</v>
      </c>
      <c r="T278" s="43">
        <f t="shared" si="49"/>
        <v>0</v>
      </c>
      <c r="U278" s="43">
        <f t="shared" si="49"/>
        <v>0</v>
      </c>
      <c r="V278" s="43">
        <f t="shared" si="49"/>
        <v>0</v>
      </c>
      <c r="W278" s="45">
        <f t="shared" si="48"/>
        <v>0</v>
      </c>
      <c r="X278" s="45">
        <f>IF(C278=A_Stammdaten!$B$12,D_SAV!$M278-D_SAV!$Y278,HLOOKUP(A_Stammdaten!$B$12-1,$Z$5:$AF$304,ROW(C278)-4,FALSE)-$Y278)</f>
        <v>0</v>
      </c>
      <c r="Y278" s="45">
        <f>HLOOKUP(A_Stammdaten!$B$12,$Z$5:$AF$304,ROW(C278)-4,FALSE)</f>
        <v>0</v>
      </c>
      <c r="Z278" s="45">
        <f t="shared" si="51"/>
        <v>0</v>
      </c>
      <c r="AA278" s="45">
        <f t="shared" si="52"/>
        <v>0</v>
      </c>
      <c r="AB278" s="45">
        <f t="shared" si="53"/>
        <v>0</v>
      </c>
      <c r="AC278" s="45">
        <f t="shared" si="54"/>
        <v>0</v>
      </c>
      <c r="AD278" s="45">
        <f t="shared" si="55"/>
        <v>0</v>
      </c>
      <c r="AE278" s="45">
        <f t="shared" si="56"/>
        <v>0</v>
      </c>
      <c r="AF278" s="45">
        <f t="shared" si="57"/>
        <v>0</v>
      </c>
    </row>
    <row r="279" spans="1:32" x14ac:dyDescent="0.25">
      <c r="A279" s="17"/>
      <c r="B279" s="17"/>
      <c r="C279" s="34"/>
      <c r="D279" s="17"/>
      <c r="E279" s="17"/>
      <c r="F279" s="17"/>
      <c r="G279" s="17"/>
      <c r="H279" s="17"/>
      <c r="I279" s="53">
        <f>IF(C279&gt;A_Stammdaten!$B$12,0,SUM(D279,E279)-G279)</f>
        <v>0</v>
      </c>
      <c r="J279" s="17"/>
      <c r="K279" s="17"/>
      <c r="L279" s="17"/>
      <c r="M279" s="53">
        <f t="shared" si="58"/>
        <v>0</v>
      </c>
      <c r="N279" s="54">
        <f>IF(ISBLANK($B279),0,VLOOKUP($B279,Listen!$A$2:$C$45,2,FALSE))</f>
        <v>0</v>
      </c>
      <c r="O279" s="54">
        <f>IF(ISBLANK($B279),0,VLOOKUP($B279,Listen!$A$2:$C$45,3,FALSE))</f>
        <v>0</v>
      </c>
      <c r="P279" s="43">
        <f t="shared" si="50"/>
        <v>0</v>
      </c>
      <c r="Q279" s="43">
        <f t="shared" si="49"/>
        <v>0</v>
      </c>
      <c r="R279" s="43">
        <f t="shared" si="49"/>
        <v>0</v>
      </c>
      <c r="S279" s="43">
        <f t="shared" si="49"/>
        <v>0</v>
      </c>
      <c r="T279" s="43">
        <f t="shared" si="49"/>
        <v>0</v>
      </c>
      <c r="U279" s="43">
        <f t="shared" si="49"/>
        <v>0</v>
      </c>
      <c r="V279" s="43">
        <f t="shared" si="49"/>
        <v>0</v>
      </c>
      <c r="W279" s="45">
        <f t="shared" si="48"/>
        <v>0</v>
      </c>
      <c r="X279" s="45">
        <f>IF(C279=A_Stammdaten!$B$12,D_SAV!$M279-D_SAV!$Y279,HLOOKUP(A_Stammdaten!$B$12-1,$Z$5:$AF$304,ROW(C279)-4,FALSE)-$Y279)</f>
        <v>0</v>
      </c>
      <c r="Y279" s="45">
        <f>HLOOKUP(A_Stammdaten!$B$12,$Z$5:$AF$304,ROW(C279)-4,FALSE)</f>
        <v>0</v>
      </c>
      <c r="Z279" s="45">
        <f t="shared" si="51"/>
        <v>0</v>
      </c>
      <c r="AA279" s="45">
        <f t="shared" si="52"/>
        <v>0</v>
      </c>
      <c r="AB279" s="45">
        <f t="shared" si="53"/>
        <v>0</v>
      </c>
      <c r="AC279" s="45">
        <f t="shared" si="54"/>
        <v>0</v>
      </c>
      <c r="AD279" s="45">
        <f t="shared" si="55"/>
        <v>0</v>
      </c>
      <c r="AE279" s="45">
        <f t="shared" si="56"/>
        <v>0</v>
      </c>
      <c r="AF279" s="45">
        <f t="shared" si="57"/>
        <v>0</v>
      </c>
    </row>
    <row r="280" spans="1:32" x14ac:dyDescent="0.25">
      <c r="A280" s="17"/>
      <c r="B280" s="17"/>
      <c r="C280" s="34"/>
      <c r="D280" s="17"/>
      <c r="E280" s="17"/>
      <c r="F280" s="17"/>
      <c r="G280" s="17"/>
      <c r="H280" s="17"/>
      <c r="I280" s="53">
        <f>IF(C280&gt;A_Stammdaten!$B$12,0,SUM(D280,E280)-G280)</f>
        <v>0</v>
      </c>
      <c r="J280" s="17"/>
      <c r="K280" s="17"/>
      <c r="L280" s="17"/>
      <c r="M280" s="53">
        <f t="shared" si="58"/>
        <v>0</v>
      </c>
      <c r="N280" s="54">
        <f>IF(ISBLANK($B280),0,VLOOKUP($B280,Listen!$A$2:$C$45,2,FALSE))</f>
        <v>0</v>
      </c>
      <c r="O280" s="54">
        <f>IF(ISBLANK($B280),0,VLOOKUP($B280,Listen!$A$2:$C$45,3,FALSE))</f>
        <v>0</v>
      </c>
      <c r="P280" s="43">
        <f t="shared" si="50"/>
        <v>0</v>
      </c>
      <c r="Q280" s="43">
        <f t="shared" si="49"/>
        <v>0</v>
      </c>
      <c r="R280" s="43">
        <f t="shared" si="49"/>
        <v>0</v>
      </c>
      <c r="S280" s="43">
        <f t="shared" si="49"/>
        <v>0</v>
      </c>
      <c r="T280" s="43">
        <f t="shared" si="49"/>
        <v>0</v>
      </c>
      <c r="U280" s="43">
        <f t="shared" si="49"/>
        <v>0</v>
      </c>
      <c r="V280" s="43">
        <f t="shared" si="49"/>
        <v>0</v>
      </c>
      <c r="W280" s="45">
        <f t="shared" si="48"/>
        <v>0</v>
      </c>
      <c r="X280" s="45">
        <f>IF(C280=A_Stammdaten!$B$12,D_SAV!$M280-D_SAV!$Y280,HLOOKUP(A_Stammdaten!$B$12-1,$Z$5:$AF$304,ROW(C280)-4,FALSE)-$Y280)</f>
        <v>0</v>
      </c>
      <c r="Y280" s="45">
        <f>HLOOKUP(A_Stammdaten!$B$12,$Z$5:$AF$304,ROW(C280)-4,FALSE)</f>
        <v>0</v>
      </c>
      <c r="Z280" s="45">
        <f t="shared" si="51"/>
        <v>0</v>
      </c>
      <c r="AA280" s="45">
        <f t="shared" si="52"/>
        <v>0</v>
      </c>
      <c r="AB280" s="45">
        <f t="shared" si="53"/>
        <v>0</v>
      </c>
      <c r="AC280" s="45">
        <f t="shared" si="54"/>
        <v>0</v>
      </c>
      <c r="AD280" s="45">
        <f t="shared" si="55"/>
        <v>0</v>
      </c>
      <c r="AE280" s="45">
        <f t="shared" si="56"/>
        <v>0</v>
      </c>
      <c r="AF280" s="45">
        <f t="shared" si="57"/>
        <v>0</v>
      </c>
    </row>
    <row r="281" spans="1:32" x14ac:dyDescent="0.25">
      <c r="A281" s="17"/>
      <c r="B281" s="17"/>
      <c r="C281" s="34"/>
      <c r="D281" s="17"/>
      <c r="E281" s="17"/>
      <c r="F281" s="17"/>
      <c r="G281" s="17"/>
      <c r="H281" s="17"/>
      <c r="I281" s="53">
        <f>IF(C281&gt;A_Stammdaten!$B$12,0,SUM(D281,E281)-G281)</f>
        <v>0</v>
      </c>
      <c r="J281" s="17"/>
      <c r="K281" s="17"/>
      <c r="L281" s="17"/>
      <c r="M281" s="53">
        <f t="shared" si="58"/>
        <v>0</v>
      </c>
      <c r="N281" s="54">
        <f>IF(ISBLANK($B281),0,VLOOKUP($B281,Listen!$A$2:$C$45,2,FALSE))</f>
        <v>0</v>
      </c>
      <c r="O281" s="54">
        <f>IF(ISBLANK($B281),0,VLOOKUP($B281,Listen!$A$2:$C$45,3,FALSE))</f>
        <v>0</v>
      </c>
      <c r="P281" s="43">
        <f t="shared" si="50"/>
        <v>0</v>
      </c>
      <c r="Q281" s="43">
        <f t="shared" si="49"/>
        <v>0</v>
      </c>
      <c r="R281" s="43">
        <f t="shared" si="49"/>
        <v>0</v>
      </c>
      <c r="S281" s="43">
        <f t="shared" si="49"/>
        <v>0</v>
      </c>
      <c r="T281" s="43">
        <f t="shared" si="49"/>
        <v>0</v>
      </c>
      <c r="U281" s="43">
        <f t="shared" si="49"/>
        <v>0</v>
      </c>
      <c r="V281" s="43">
        <f t="shared" ref="Q281:V304" si="59">$N281</f>
        <v>0</v>
      </c>
      <c r="W281" s="45">
        <f t="shared" si="48"/>
        <v>0</v>
      </c>
      <c r="X281" s="45">
        <f>IF(C281=A_Stammdaten!$B$12,D_SAV!$M281-D_SAV!$Y281,HLOOKUP(A_Stammdaten!$B$12-1,$Z$5:$AF$304,ROW(C281)-4,FALSE)-$Y281)</f>
        <v>0</v>
      </c>
      <c r="Y281" s="45">
        <f>HLOOKUP(A_Stammdaten!$B$12,$Z$5:$AF$304,ROW(C281)-4,FALSE)</f>
        <v>0</v>
      </c>
      <c r="Z281" s="45">
        <f t="shared" si="51"/>
        <v>0</v>
      </c>
      <c r="AA281" s="45">
        <f t="shared" si="52"/>
        <v>0</v>
      </c>
      <c r="AB281" s="45">
        <f t="shared" si="53"/>
        <v>0</v>
      </c>
      <c r="AC281" s="45">
        <f t="shared" si="54"/>
        <v>0</v>
      </c>
      <c r="AD281" s="45">
        <f t="shared" si="55"/>
        <v>0</v>
      </c>
      <c r="AE281" s="45">
        <f t="shared" si="56"/>
        <v>0</v>
      </c>
      <c r="AF281" s="45">
        <f t="shared" si="57"/>
        <v>0</v>
      </c>
    </row>
    <row r="282" spans="1:32" x14ac:dyDescent="0.25">
      <c r="A282" s="17"/>
      <c r="B282" s="17"/>
      <c r="C282" s="34"/>
      <c r="D282" s="17"/>
      <c r="E282" s="17"/>
      <c r="F282" s="17"/>
      <c r="G282" s="17"/>
      <c r="H282" s="17"/>
      <c r="I282" s="53">
        <f>IF(C282&gt;A_Stammdaten!$B$12,0,SUM(D282,E282)-G282)</f>
        <v>0</v>
      </c>
      <c r="J282" s="17"/>
      <c r="K282" s="17"/>
      <c r="L282" s="17"/>
      <c r="M282" s="53">
        <f t="shared" si="58"/>
        <v>0</v>
      </c>
      <c r="N282" s="54">
        <f>IF(ISBLANK($B282),0,VLOOKUP($B282,Listen!$A$2:$C$45,2,FALSE))</f>
        <v>0</v>
      </c>
      <c r="O282" s="54">
        <f>IF(ISBLANK($B282),0,VLOOKUP($B282,Listen!$A$2:$C$45,3,FALSE))</f>
        <v>0</v>
      </c>
      <c r="P282" s="43">
        <f t="shared" si="50"/>
        <v>0</v>
      </c>
      <c r="Q282" s="43">
        <f t="shared" si="59"/>
        <v>0</v>
      </c>
      <c r="R282" s="43">
        <f t="shared" si="59"/>
        <v>0</v>
      </c>
      <c r="S282" s="43">
        <f t="shared" si="59"/>
        <v>0</v>
      </c>
      <c r="T282" s="43">
        <f t="shared" si="59"/>
        <v>0</v>
      </c>
      <c r="U282" s="43">
        <f t="shared" si="59"/>
        <v>0</v>
      </c>
      <c r="V282" s="43">
        <f t="shared" si="59"/>
        <v>0</v>
      </c>
      <c r="W282" s="45">
        <f t="shared" si="48"/>
        <v>0</v>
      </c>
      <c r="X282" s="45">
        <f>IF(C282=A_Stammdaten!$B$12,D_SAV!$M282-D_SAV!$Y282,HLOOKUP(A_Stammdaten!$B$12-1,$Z$5:$AF$304,ROW(C282)-4,FALSE)-$Y282)</f>
        <v>0</v>
      </c>
      <c r="Y282" s="45">
        <f>HLOOKUP(A_Stammdaten!$B$12,$Z$5:$AF$304,ROW(C282)-4,FALSE)</f>
        <v>0</v>
      </c>
      <c r="Z282" s="45">
        <f t="shared" si="51"/>
        <v>0</v>
      </c>
      <c r="AA282" s="45">
        <f t="shared" si="52"/>
        <v>0</v>
      </c>
      <c r="AB282" s="45">
        <f t="shared" si="53"/>
        <v>0</v>
      </c>
      <c r="AC282" s="45">
        <f t="shared" si="54"/>
        <v>0</v>
      </c>
      <c r="AD282" s="45">
        <f t="shared" si="55"/>
        <v>0</v>
      </c>
      <c r="AE282" s="45">
        <f t="shared" si="56"/>
        <v>0</v>
      </c>
      <c r="AF282" s="45">
        <f t="shared" si="57"/>
        <v>0</v>
      </c>
    </row>
    <row r="283" spans="1:32" x14ac:dyDescent="0.25">
      <c r="A283" s="17"/>
      <c r="B283" s="17"/>
      <c r="C283" s="34"/>
      <c r="D283" s="17"/>
      <c r="E283" s="17"/>
      <c r="F283" s="17"/>
      <c r="G283" s="17"/>
      <c r="H283" s="17"/>
      <c r="I283" s="53">
        <f>IF(C283&gt;A_Stammdaten!$B$12,0,SUM(D283,E283)-G283)</f>
        <v>0</v>
      </c>
      <c r="J283" s="17"/>
      <c r="K283" s="17"/>
      <c r="L283" s="17"/>
      <c r="M283" s="53">
        <f t="shared" si="58"/>
        <v>0</v>
      </c>
      <c r="N283" s="54">
        <f>IF(ISBLANK($B283),0,VLOOKUP($B283,Listen!$A$2:$C$45,2,FALSE))</f>
        <v>0</v>
      </c>
      <c r="O283" s="54">
        <f>IF(ISBLANK($B283),0,VLOOKUP($B283,Listen!$A$2:$C$45,3,FALSE))</f>
        <v>0</v>
      </c>
      <c r="P283" s="43">
        <f t="shared" si="50"/>
        <v>0</v>
      </c>
      <c r="Q283" s="43">
        <f t="shared" si="59"/>
        <v>0</v>
      </c>
      <c r="R283" s="43">
        <f t="shared" si="59"/>
        <v>0</v>
      </c>
      <c r="S283" s="43">
        <f t="shared" si="59"/>
        <v>0</v>
      </c>
      <c r="T283" s="43">
        <f t="shared" si="59"/>
        <v>0</v>
      </c>
      <c r="U283" s="43">
        <f t="shared" si="59"/>
        <v>0</v>
      </c>
      <c r="V283" s="43">
        <f t="shared" si="59"/>
        <v>0</v>
      </c>
      <c r="W283" s="45">
        <f t="shared" si="48"/>
        <v>0</v>
      </c>
      <c r="X283" s="45">
        <f>IF(C283=A_Stammdaten!$B$12,D_SAV!$M283-D_SAV!$Y283,HLOOKUP(A_Stammdaten!$B$12-1,$Z$5:$AF$304,ROW(C283)-4,FALSE)-$Y283)</f>
        <v>0</v>
      </c>
      <c r="Y283" s="45">
        <f>HLOOKUP(A_Stammdaten!$B$12,$Z$5:$AF$304,ROW(C283)-4,FALSE)</f>
        <v>0</v>
      </c>
      <c r="Z283" s="45">
        <f t="shared" si="51"/>
        <v>0</v>
      </c>
      <c r="AA283" s="45">
        <f t="shared" si="52"/>
        <v>0</v>
      </c>
      <c r="AB283" s="45">
        <f t="shared" si="53"/>
        <v>0</v>
      </c>
      <c r="AC283" s="45">
        <f t="shared" si="54"/>
        <v>0</v>
      </c>
      <c r="AD283" s="45">
        <f t="shared" si="55"/>
        <v>0</v>
      </c>
      <c r="AE283" s="45">
        <f t="shared" si="56"/>
        <v>0</v>
      </c>
      <c r="AF283" s="45">
        <f t="shared" si="57"/>
        <v>0</v>
      </c>
    </row>
    <row r="284" spans="1:32" x14ac:dyDescent="0.25">
      <c r="A284" s="17"/>
      <c r="B284" s="17"/>
      <c r="C284" s="34"/>
      <c r="D284" s="17"/>
      <c r="E284" s="17"/>
      <c r="F284" s="17"/>
      <c r="G284" s="17"/>
      <c r="H284" s="17"/>
      <c r="I284" s="53">
        <f>IF(C284&gt;A_Stammdaten!$B$12,0,SUM(D284,E284)-G284)</f>
        <v>0</v>
      </c>
      <c r="J284" s="17"/>
      <c r="K284" s="17"/>
      <c r="L284" s="17"/>
      <c r="M284" s="53">
        <f t="shared" si="58"/>
        <v>0</v>
      </c>
      <c r="N284" s="54">
        <f>IF(ISBLANK($B284),0,VLOOKUP($B284,Listen!$A$2:$C$45,2,FALSE))</f>
        <v>0</v>
      </c>
      <c r="O284" s="54">
        <f>IF(ISBLANK($B284),0,VLOOKUP($B284,Listen!$A$2:$C$45,3,FALSE))</f>
        <v>0</v>
      </c>
      <c r="P284" s="43">
        <f t="shared" si="50"/>
        <v>0</v>
      </c>
      <c r="Q284" s="43">
        <f t="shared" si="59"/>
        <v>0</v>
      </c>
      <c r="R284" s="43">
        <f t="shared" si="59"/>
        <v>0</v>
      </c>
      <c r="S284" s="43">
        <f t="shared" si="59"/>
        <v>0</v>
      </c>
      <c r="T284" s="43">
        <f t="shared" si="59"/>
        <v>0</v>
      </c>
      <c r="U284" s="43">
        <f t="shared" si="59"/>
        <v>0</v>
      </c>
      <c r="V284" s="43">
        <f t="shared" si="59"/>
        <v>0</v>
      </c>
      <c r="W284" s="45">
        <f t="shared" si="48"/>
        <v>0</v>
      </c>
      <c r="X284" s="45">
        <f>IF(C284=A_Stammdaten!$B$12,D_SAV!$M284-D_SAV!$Y284,HLOOKUP(A_Stammdaten!$B$12-1,$Z$5:$AF$304,ROW(C284)-4,FALSE)-$Y284)</f>
        <v>0</v>
      </c>
      <c r="Y284" s="45">
        <f>HLOOKUP(A_Stammdaten!$B$12,$Z$5:$AF$304,ROW(C284)-4,FALSE)</f>
        <v>0</v>
      </c>
      <c r="Z284" s="45">
        <f t="shared" si="51"/>
        <v>0</v>
      </c>
      <c r="AA284" s="45">
        <f t="shared" si="52"/>
        <v>0</v>
      </c>
      <c r="AB284" s="45">
        <f t="shared" si="53"/>
        <v>0</v>
      </c>
      <c r="AC284" s="45">
        <f t="shared" si="54"/>
        <v>0</v>
      </c>
      <c r="AD284" s="45">
        <f t="shared" si="55"/>
        <v>0</v>
      </c>
      <c r="AE284" s="45">
        <f t="shared" si="56"/>
        <v>0</v>
      </c>
      <c r="AF284" s="45">
        <f t="shared" si="57"/>
        <v>0</v>
      </c>
    </row>
    <row r="285" spans="1:32" x14ac:dyDescent="0.25">
      <c r="A285" s="17"/>
      <c r="B285" s="17"/>
      <c r="C285" s="34"/>
      <c r="D285" s="17"/>
      <c r="E285" s="17"/>
      <c r="F285" s="17"/>
      <c r="G285" s="17"/>
      <c r="H285" s="17"/>
      <c r="I285" s="53">
        <f>IF(C285&gt;A_Stammdaten!$B$12,0,SUM(D285,E285)-G285)</f>
        <v>0</v>
      </c>
      <c r="J285" s="17"/>
      <c r="K285" s="17"/>
      <c r="L285" s="17"/>
      <c r="M285" s="53">
        <f t="shared" si="58"/>
        <v>0</v>
      </c>
      <c r="N285" s="54">
        <f>IF(ISBLANK($B285),0,VLOOKUP($B285,Listen!$A$2:$C$45,2,FALSE))</f>
        <v>0</v>
      </c>
      <c r="O285" s="54">
        <f>IF(ISBLANK($B285),0,VLOOKUP($B285,Listen!$A$2:$C$45,3,FALSE))</f>
        <v>0</v>
      </c>
      <c r="P285" s="43">
        <f t="shared" si="50"/>
        <v>0</v>
      </c>
      <c r="Q285" s="43">
        <f t="shared" si="59"/>
        <v>0</v>
      </c>
      <c r="R285" s="43">
        <f t="shared" si="59"/>
        <v>0</v>
      </c>
      <c r="S285" s="43">
        <f t="shared" si="59"/>
        <v>0</v>
      </c>
      <c r="T285" s="43">
        <f t="shared" si="59"/>
        <v>0</v>
      </c>
      <c r="U285" s="43">
        <f t="shared" si="59"/>
        <v>0</v>
      </c>
      <c r="V285" s="43">
        <f t="shared" si="59"/>
        <v>0</v>
      </c>
      <c r="W285" s="45">
        <f t="shared" si="48"/>
        <v>0</v>
      </c>
      <c r="X285" s="45">
        <f>IF(C285=A_Stammdaten!$B$12,D_SAV!$M285-D_SAV!$Y285,HLOOKUP(A_Stammdaten!$B$12-1,$Z$5:$AF$304,ROW(C285)-4,FALSE)-$Y285)</f>
        <v>0</v>
      </c>
      <c r="Y285" s="45">
        <f>HLOOKUP(A_Stammdaten!$B$12,$Z$5:$AF$304,ROW(C285)-4,FALSE)</f>
        <v>0</v>
      </c>
      <c r="Z285" s="45">
        <f t="shared" si="51"/>
        <v>0</v>
      </c>
      <c r="AA285" s="45">
        <f t="shared" si="52"/>
        <v>0</v>
      </c>
      <c r="AB285" s="45">
        <f t="shared" si="53"/>
        <v>0</v>
      </c>
      <c r="AC285" s="45">
        <f t="shared" si="54"/>
        <v>0</v>
      </c>
      <c r="AD285" s="45">
        <f t="shared" si="55"/>
        <v>0</v>
      </c>
      <c r="AE285" s="45">
        <f t="shared" si="56"/>
        <v>0</v>
      </c>
      <c r="AF285" s="45">
        <f t="shared" si="57"/>
        <v>0</v>
      </c>
    </row>
    <row r="286" spans="1:32" x14ac:dyDescent="0.25">
      <c r="A286" s="17"/>
      <c r="B286" s="17"/>
      <c r="C286" s="34"/>
      <c r="D286" s="17"/>
      <c r="E286" s="17"/>
      <c r="F286" s="17"/>
      <c r="G286" s="17"/>
      <c r="H286" s="17"/>
      <c r="I286" s="53">
        <f>IF(C286&gt;A_Stammdaten!$B$12,0,SUM(D286,E286)-G286)</f>
        <v>0</v>
      </c>
      <c r="J286" s="17"/>
      <c r="K286" s="17"/>
      <c r="L286" s="17"/>
      <c r="M286" s="53">
        <f t="shared" si="58"/>
        <v>0</v>
      </c>
      <c r="N286" s="54">
        <f>IF(ISBLANK($B286),0,VLOOKUP($B286,Listen!$A$2:$C$45,2,FALSE))</f>
        <v>0</v>
      </c>
      <c r="O286" s="54">
        <f>IF(ISBLANK($B286),0,VLOOKUP($B286,Listen!$A$2:$C$45,3,FALSE))</f>
        <v>0</v>
      </c>
      <c r="P286" s="43">
        <f t="shared" si="50"/>
        <v>0</v>
      </c>
      <c r="Q286" s="43">
        <f t="shared" si="59"/>
        <v>0</v>
      </c>
      <c r="R286" s="43">
        <f t="shared" si="59"/>
        <v>0</v>
      </c>
      <c r="S286" s="43">
        <f t="shared" si="59"/>
        <v>0</v>
      </c>
      <c r="T286" s="43">
        <f t="shared" si="59"/>
        <v>0</v>
      </c>
      <c r="U286" s="43">
        <f t="shared" si="59"/>
        <v>0</v>
      </c>
      <c r="V286" s="43">
        <f t="shared" si="59"/>
        <v>0</v>
      </c>
      <c r="W286" s="45">
        <f t="shared" si="48"/>
        <v>0</v>
      </c>
      <c r="X286" s="45">
        <f>IF(C286=A_Stammdaten!$B$12,D_SAV!$M286-D_SAV!$Y286,HLOOKUP(A_Stammdaten!$B$12-1,$Z$5:$AF$304,ROW(C286)-4,FALSE)-$Y286)</f>
        <v>0</v>
      </c>
      <c r="Y286" s="45">
        <f>HLOOKUP(A_Stammdaten!$B$12,$Z$5:$AF$304,ROW(C286)-4,FALSE)</f>
        <v>0</v>
      </c>
      <c r="Z286" s="45">
        <f t="shared" si="51"/>
        <v>0</v>
      </c>
      <c r="AA286" s="45">
        <f t="shared" si="52"/>
        <v>0</v>
      </c>
      <c r="AB286" s="45">
        <f t="shared" si="53"/>
        <v>0</v>
      </c>
      <c r="AC286" s="45">
        <f t="shared" si="54"/>
        <v>0</v>
      </c>
      <c r="AD286" s="45">
        <f t="shared" si="55"/>
        <v>0</v>
      </c>
      <c r="AE286" s="45">
        <f t="shared" si="56"/>
        <v>0</v>
      </c>
      <c r="AF286" s="45">
        <f t="shared" si="57"/>
        <v>0</v>
      </c>
    </row>
    <row r="287" spans="1:32" x14ac:dyDescent="0.25">
      <c r="A287" s="17"/>
      <c r="B287" s="17"/>
      <c r="C287" s="34"/>
      <c r="D287" s="17"/>
      <c r="E287" s="17"/>
      <c r="F287" s="17"/>
      <c r="G287" s="17"/>
      <c r="H287" s="17"/>
      <c r="I287" s="53">
        <f>IF(C287&gt;A_Stammdaten!$B$12,0,SUM(D287,E287)-G287)</f>
        <v>0</v>
      </c>
      <c r="J287" s="17"/>
      <c r="K287" s="17"/>
      <c r="L287" s="17"/>
      <c r="M287" s="53">
        <f t="shared" si="58"/>
        <v>0</v>
      </c>
      <c r="N287" s="54">
        <f>IF(ISBLANK($B287),0,VLOOKUP($B287,Listen!$A$2:$C$45,2,FALSE))</f>
        <v>0</v>
      </c>
      <c r="O287" s="54">
        <f>IF(ISBLANK($B287),0,VLOOKUP($B287,Listen!$A$2:$C$45,3,FALSE))</f>
        <v>0</v>
      </c>
      <c r="P287" s="43">
        <f t="shared" si="50"/>
        <v>0</v>
      </c>
      <c r="Q287" s="43">
        <f t="shared" si="59"/>
        <v>0</v>
      </c>
      <c r="R287" s="43">
        <f t="shared" si="59"/>
        <v>0</v>
      </c>
      <c r="S287" s="43">
        <f t="shared" si="59"/>
        <v>0</v>
      </c>
      <c r="T287" s="43">
        <f t="shared" si="59"/>
        <v>0</v>
      </c>
      <c r="U287" s="43">
        <f t="shared" si="59"/>
        <v>0</v>
      </c>
      <c r="V287" s="43">
        <f t="shared" si="59"/>
        <v>0</v>
      </c>
      <c r="W287" s="45">
        <f t="shared" si="48"/>
        <v>0</v>
      </c>
      <c r="X287" s="45">
        <f>IF(C287=A_Stammdaten!$B$12,D_SAV!$M287-D_SAV!$Y287,HLOOKUP(A_Stammdaten!$B$12-1,$Z$5:$AF$304,ROW(C287)-4,FALSE)-$Y287)</f>
        <v>0</v>
      </c>
      <c r="Y287" s="45">
        <f>HLOOKUP(A_Stammdaten!$B$12,$Z$5:$AF$304,ROW(C287)-4,FALSE)</f>
        <v>0</v>
      </c>
      <c r="Z287" s="45">
        <f t="shared" si="51"/>
        <v>0</v>
      </c>
      <c r="AA287" s="45">
        <f t="shared" si="52"/>
        <v>0</v>
      </c>
      <c r="AB287" s="45">
        <f t="shared" si="53"/>
        <v>0</v>
      </c>
      <c r="AC287" s="45">
        <f t="shared" si="54"/>
        <v>0</v>
      </c>
      <c r="AD287" s="45">
        <f t="shared" si="55"/>
        <v>0</v>
      </c>
      <c r="AE287" s="45">
        <f t="shared" si="56"/>
        <v>0</v>
      </c>
      <c r="AF287" s="45">
        <f t="shared" si="57"/>
        <v>0</v>
      </c>
    </row>
    <row r="288" spans="1:32" x14ac:dyDescent="0.25">
      <c r="A288" s="17"/>
      <c r="B288" s="17"/>
      <c r="C288" s="34"/>
      <c r="D288" s="17"/>
      <c r="E288" s="17"/>
      <c r="F288" s="17"/>
      <c r="G288" s="17"/>
      <c r="H288" s="17"/>
      <c r="I288" s="53">
        <f>IF(C288&gt;A_Stammdaten!$B$12,0,SUM(D288,E288)-G288)</f>
        <v>0</v>
      </c>
      <c r="J288" s="17"/>
      <c r="K288" s="17"/>
      <c r="L288" s="17"/>
      <c r="M288" s="53">
        <f t="shared" si="58"/>
        <v>0</v>
      </c>
      <c r="N288" s="54">
        <f>IF(ISBLANK($B288),0,VLOOKUP($B288,Listen!$A$2:$C$45,2,FALSE))</f>
        <v>0</v>
      </c>
      <c r="O288" s="54">
        <f>IF(ISBLANK($B288),0,VLOOKUP($B288,Listen!$A$2:$C$45,3,FALSE))</f>
        <v>0</v>
      </c>
      <c r="P288" s="43">
        <f t="shared" si="50"/>
        <v>0</v>
      </c>
      <c r="Q288" s="43">
        <f t="shared" si="59"/>
        <v>0</v>
      </c>
      <c r="R288" s="43">
        <f t="shared" si="59"/>
        <v>0</v>
      </c>
      <c r="S288" s="43">
        <f t="shared" si="59"/>
        <v>0</v>
      </c>
      <c r="T288" s="43">
        <f t="shared" si="59"/>
        <v>0</v>
      </c>
      <c r="U288" s="43">
        <f t="shared" si="59"/>
        <v>0</v>
      </c>
      <c r="V288" s="43">
        <f t="shared" si="59"/>
        <v>0</v>
      </c>
      <c r="W288" s="45">
        <f t="shared" si="48"/>
        <v>0</v>
      </c>
      <c r="X288" s="45">
        <f>IF(C288=A_Stammdaten!$B$12,D_SAV!$M288-D_SAV!$Y288,HLOOKUP(A_Stammdaten!$B$12-1,$Z$5:$AF$304,ROW(C288)-4,FALSE)-$Y288)</f>
        <v>0</v>
      </c>
      <c r="Y288" s="45">
        <f>HLOOKUP(A_Stammdaten!$B$12,$Z$5:$AF$304,ROW(C288)-4,FALSE)</f>
        <v>0</v>
      </c>
      <c r="Z288" s="45">
        <f t="shared" si="51"/>
        <v>0</v>
      </c>
      <c r="AA288" s="45">
        <f t="shared" si="52"/>
        <v>0</v>
      </c>
      <c r="AB288" s="45">
        <f t="shared" si="53"/>
        <v>0</v>
      </c>
      <c r="AC288" s="45">
        <f t="shared" si="54"/>
        <v>0</v>
      </c>
      <c r="AD288" s="45">
        <f t="shared" si="55"/>
        <v>0</v>
      </c>
      <c r="AE288" s="45">
        <f t="shared" si="56"/>
        <v>0</v>
      </c>
      <c r="AF288" s="45">
        <f t="shared" si="57"/>
        <v>0</v>
      </c>
    </row>
    <row r="289" spans="1:32" x14ac:dyDescent="0.25">
      <c r="A289" s="17"/>
      <c r="B289" s="17"/>
      <c r="C289" s="34"/>
      <c r="D289" s="17"/>
      <c r="E289" s="17"/>
      <c r="F289" s="17"/>
      <c r="G289" s="17"/>
      <c r="H289" s="17"/>
      <c r="I289" s="53">
        <f>IF(C289&gt;A_Stammdaten!$B$12,0,SUM(D289,E289)-G289)</f>
        <v>0</v>
      </c>
      <c r="J289" s="17"/>
      <c r="K289" s="17"/>
      <c r="L289" s="17"/>
      <c r="M289" s="53">
        <f t="shared" si="58"/>
        <v>0</v>
      </c>
      <c r="N289" s="54">
        <f>IF(ISBLANK($B289),0,VLOOKUP($B289,Listen!$A$2:$C$45,2,FALSE))</f>
        <v>0</v>
      </c>
      <c r="O289" s="54">
        <f>IF(ISBLANK($B289),0,VLOOKUP($B289,Listen!$A$2:$C$45,3,FALSE))</f>
        <v>0</v>
      </c>
      <c r="P289" s="43">
        <f t="shared" si="50"/>
        <v>0</v>
      </c>
      <c r="Q289" s="43">
        <f t="shared" si="59"/>
        <v>0</v>
      </c>
      <c r="R289" s="43">
        <f t="shared" si="59"/>
        <v>0</v>
      </c>
      <c r="S289" s="43">
        <f t="shared" si="59"/>
        <v>0</v>
      </c>
      <c r="T289" s="43">
        <f t="shared" si="59"/>
        <v>0</v>
      </c>
      <c r="U289" s="43">
        <f t="shared" si="59"/>
        <v>0</v>
      </c>
      <c r="V289" s="43">
        <f t="shared" si="59"/>
        <v>0</v>
      </c>
      <c r="W289" s="45">
        <f t="shared" si="48"/>
        <v>0</v>
      </c>
      <c r="X289" s="45">
        <f>IF(C289=A_Stammdaten!$B$12,D_SAV!$M289-D_SAV!$Y289,HLOOKUP(A_Stammdaten!$B$12-1,$Z$5:$AF$304,ROW(C289)-4,FALSE)-$Y289)</f>
        <v>0</v>
      </c>
      <c r="Y289" s="45">
        <f>HLOOKUP(A_Stammdaten!$B$12,$Z$5:$AF$304,ROW(C289)-4,FALSE)</f>
        <v>0</v>
      </c>
      <c r="Z289" s="45">
        <f t="shared" si="51"/>
        <v>0</v>
      </c>
      <c r="AA289" s="45">
        <f t="shared" si="52"/>
        <v>0</v>
      </c>
      <c r="AB289" s="45">
        <f t="shared" si="53"/>
        <v>0</v>
      </c>
      <c r="AC289" s="45">
        <f t="shared" si="54"/>
        <v>0</v>
      </c>
      <c r="AD289" s="45">
        <f t="shared" si="55"/>
        <v>0</v>
      </c>
      <c r="AE289" s="45">
        <f t="shared" si="56"/>
        <v>0</v>
      </c>
      <c r="AF289" s="45">
        <f t="shared" si="57"/>
        <v>0</v>
      </c>
    </row>
    <row r="290" spans="1:32" x14ac:dyDescent="0.25">
      <c r="A290" s="17"/>
      <c r="B290" s="17"/>
      <c r="C290" s="34"/>
      <c r="D290" s="17"/>
      <c r="E290" s="17"/>
      <c r="F290" s="17"/>
      <c r="G290" s="17"/>
      <c r="H290" s="17"/>
      <c r="I290" s="53">
        <f>IF(C290&gt;A_Stammdaten!$B$12,0,SUM(D290,E290)-G290)</f>
        <v>0</v>
      </c>
      <c r="J290" s="17"/>
      <c r="K290" s="17"/>
      <c r="L290" s="17"/>
      <c r="M290" s="53">
        <f t="shared" si="58"/>
        <v>0</v>
      </c>
      <c r="N290" s="54">
        <f>IF(ISBLANK($B290),0,VLOOKUP($B290,Listen!$A$2:$C$45,2,FALSE))</f>
        <v>0</v>
      </c>
      <c r="O290" s="54">
        <f>IF(ISBLANK($B290),0,VLOOKUP($B290,Listen!$A$2:$C$45,3,FALSE))</f>
        <v>0</v>
      </c>
      <c r="P290" s="43">
        <f t="shared" si="50"/>
        <v>0</v>
      </c>
      <c r="Q290" s="43">
        <f t="shared" si="59"/>
        <v>0</v>
      </c>
      <c r="R290" s="43">
        <f t="shared" si="59"/>
        <v>0</v>
      </c>
      <c r="S290" s="43">
        <f t="shared" si="59"/>
        <v>0</v>
      </c>
      <c r="T290" s="43">
        <f t="shared" si="59"/>
        <v>0</v>
      </c>
      <c r="U290" s="43">
        <f t="shared" si="59"/>
        <v>0</v>
      </c>
      <c r="V290" s="43">
        <f t="shared" si="59"/>
        <v>0</v>
      </c>
      <c r="W290" s="45">
        <f t="shared" si="48"/>
        <v>0</v>
      </c>
      <c r="X290" s="45">
        <f>IF(C290=A_Stammdaten!$B$12,D_SAV!$M290-D_SAV!$Y290,HLOOKUP(A_Stammdaten!$B$12-1,$Z$5:$AF$304,ROW(C290)-4,FALSE)-$Y290)</f>
        <v>0</v>
      </c>
      <c r="Y290" s="45">
        <f>HLOOKUP(A_Stammdaten!$B$12,$Z$5:$AF$304,ROW(C290)-4,FALSE)</f>
        <v>0</v>
      </c>
      <c r="Z290" s="45">
        <f t="shared" si="51"/>
        <v>0</v>
      </c>
      <c r="AA290" s="45">
        <f t="shared" si="52"/>
        <v>0</v>
      </c>
      <c r="AB290" s="45">
        <f t="shared" si="53"/>
        <v>0</v>
      </c>
      <c r="AC290" s="45">
        <f t="shared" si="54"/>
        <v>0</v>
      </c>
      <c r="AD290" s="45">
        <f t="shared" si="55"/>
        <v>0</v>
      </c>
      <c r="AE290" s="45">
        <f t="shared" si="56"/>
        <v>0</v>
      </c>
      <c r="AF290" s="45">
        <f t="shared" si="57"/>
        <v>0</v>
      </c>
    </row>
    <row r="291" spans="1:32" x14ac:dyDescent="0.25">
      <c r="A291" s="17"/>
      <c r="B291" s="17"/>
      <c r="C291" s="34"/>
      <c r="D291" s="17"/>
      <c r="E291" s="17"/>
      <c r="F291" s="17"/>
      <c r="G291" s="17"/>
      <c r="H291" s="17"/>
      <c r="I291" s="53">
        <f>IF(C291&gt;A_Stammdaten!$B$12,0,SUM(D291,E291)-G291)</f>
        <v>0</v>
      </c>
      <c r="J291" s="17"/>
      <c r="K291" s="17"/>
      <c r="L291" s="17"/>
      <c r="M291" s="53">
        <f t="shared" si="58"/>
        <v>0</v>
      </c>
      <c r="N291" s="54">
        <f>IF(ISBLANK($B291),0,VLOOKUP($B291,Listen!$A$2:$C$45,2,FALSE))</f>
        <v>0</v>
      </c>
      <c r="O291" s="54">
        <f>IF(ISBLANK($B291),0,VLOOKUP($B291,Listen!$A$2:$C$45,3,FALSE))</f>
        <v>0</v>
      </c>
      <c r="P291" s="43">
        <f t="shared" si="50"/>
        <v>0</v>
      </c>
      <c r="Q291" s="43">
        <f t="shared" si="59"/>
        <v>0</v>
      </c>
      <c r="R291" s="43">
        <f t="shared" si="59"/>
        <v>0</v>
      </c>
      <c r="S291" s="43">
        <f t="shared" si="59"/>
        <v>0</v>
      </c>
      <c r="T291" s="43">
        <f t="shared" si="59"/>
        <v>0</v>
      </c>
      <c r="U291" s="43">
        <f t="shared" si="59"/>
        <v>0</v>
      </c>
      <c r="V291" s="43">
        <f t="shared" si="59"/>
        <v>0</v>
      </c>
      <c r="W291" s="45">
        <f t="shared" si="48"/>
        <v>0</v>
      </c>
      <c r="X291" s="45">
        <f>IF(C291=A_Stammdaten!$B$12,D_SAV!$M291-D_SAV!$Y291,HLOOKUP(A_Stammdaten!$B$12-1,$Z$5:$AF$304,ROW(C291)-4,FALSE)-$Y291)</f>
        <v>0</v>
      </c>
      <c r="Y291" s="45">
        <f>HLOOKUP(A_Stammdaten!$B$12,$Z$5:$AF$304,ROW(C291)-4,FALSE)</f>
        <v>0</v>
      </c>
      <c r="Z291" s="45">
        <f t="shared" si="51"/>
        <v>0</v>
      </c>
      <c r="AA291" s="45">
        <f t="shared" si="52"/>
        <v>0</v>
      </c>
      <c r="AB291" s="45">
        <f t="shared" si="53"/>
        <v>0</v>
      </c>
      <c r="AC291" s="45">
        <f t="shared" si="54"/>
        <v>0</v>
      </c>
      <c r="AD291" s="45">
        <f t="shared" si="55"/>
        <v>0</v>
      </c>
      <c r="AE291" s="45">
        <f t="shared" si="56"/>
        <v>0</v>
      </c>
      <c r="AF291" s="45">
        <f t="shared" si="57"/>
        <v>0</v>
      </c>
    </row>
    <row r="292" spans="1:32" x14ac:dyDescent="0.25">
      <c r="A292" s="17"/>
      <c r="B292" s="17"/>
      <c r="C292" s="34"/>
      <c r="D292" s="17"/>
      <c r="E292" s="17"/>
      <c r="F292" s="17"/>
      <c r="G292" s="17"/>
      <c r="H292" s="17"/>
      <c r="I292" s="53">
        <f>IF(C292&gt;A_Stammdaten!$B$12,0,SUM(D292,E292)-G292)</f>
        <v>0</v>
      </c>
      <c r="J292" s="17"/>
      <c r="K292" s="17"/>
      <c r="L292" s="17"/>
      <c r="M292" s="53">
        <f t="shared" si="58"/>
        <v>0</v>
      </c>
      <c r="N292" s="54">
        <f>IF(ISBLANK($B292),0,VLOOKUP($B292,Listen!$A$2:$C$45,2,FALSE))</f>
        <v>0</v>
      </c>
      <c r="O292" s="54">
        <f>IF(ISBLANK($B292),0,VLOOKUP($B292,Listen!$A$2:$C$45,3,FALSE))</f>
        <v>0</v>
      </c>
      <c r="P292" s="43">
        <f t="shared" si="50"/>
        <v>0</v>
      </c>
      <c r="Q292" s="43">
        <f t="shared" si="59"/>
        <v>0</v>
      </c>
      <c r="R292" s="43">
        <f t="shared" si="59"/>
        <v>0</v>
      </c>
      <c r="S292" s="43">
        <f t="shared" si="59"/>
        <v>0</v>
      </c>
      <c r="T292" s="43">
        <f t="shared" si="59"/>
        <v>0</v>
      </c>
      <c r="U292" s="43">
        <f t="shared" si="59"/>
        <v>0</v>
      </c>
      <c r="V292" s="43">
        <f t="shared" si="59"/>
        <v>0</v>
      </c>
      <c r="W292" s="45">
        <f t="shared" ref="W292:W304" si="60">Y292+X292</f>
        <v>0</v>
      </c>
      <c r="X292" s="45">
        <f>IF(C292=A_Stammdaten!$B$12,D_SAV!$M292-D_SAV!$Y292,HLOOKUP(A_Stammdaten!$B$12-1,$Z$5:$AF$304,ROW(C292)-4,FALSE)-$Y292)</f>
        <v>0</v>
      </c>
      <c r="Y292" s="45">
        <f>HLOOKUP(A_Stammdaten!$B$12,$Z$5:$AF$304,ROW(C292)-4,FALSE)</f>
        <v>0</v>
      </c>
      <c r="Z292" s="45">
        <f t="shared" si="51"/>
        <v>0</v>
      </c>
      <c r="AA292" s="45">
        <f t="shared" si="52"/>
        <v>0</v>
      </c>
      <c r="AB292" s="45">
        <f t="shared" si="53"/>
        <v>0</v>
      </c>
      <c r="AC292" s="45">
        <f t="shared" si="54"/>
        <v>0</v>
      </c>
      <c r="AD292" s="45">
        <f t="shared" si="55"/>
        <v>0</v>
      </c>
      <c r="AE292" s="45">
        <f t="shared" si="56"/>
        <v>0</v>
      </c>
      <c r="AF292" s="45">
        <f t="shared" si="57"/>
        <v>0</v>
      </c>
    </row>
    <row r="293" spans="1:32" x14ac:dyDescent="0.25">
      <c r="A293" s="17"/>
      <c r="B293" s="17"/>
      <c r="C293" s="34"/>
      <c r="D293" s="17"/>
      <c r="E293" s="17"/>
      <c r="F293" s="17"/>
      <c r="G293" s="17"/>
      <c r="H293" s="17"/>
      <c r="I293" s="53">
        <f>IF(C293&gt;A_Stammdaten!$B$12,0,SUM(D293,E293)-G293)</f>
        <v>0</v>
      </c>
      <c r="J293" s="17"/>
      <c r="K293" s="17"/>
      <c r="L293" s="17"/>
      <c r="M293" s="53">
        <f t="shared" si="58"/>
        <v>0</v>
      </c>
      <c r="N293" s="54">
        <f>IF(ISBLANK($B293),0,VLOOKUP($B293,Listen!$A$2:$C$45,2,FALSE))</f>
        <v>0</v>
      </c>
      <c r="O293" s="54">
        <f>IF(ISBLANK($B293),0,VLOOKUP($B293,Listen!$A$2:$C$45,3,FALSE))</f>
        <v>0</v>
      </c>
      <c r="P293" s="43">
        <f t="shared" si="50"/>
        <v>0</v>
      </c>
      <c r="Q293" s="43">
        <f t="shared" si="59"/>
        <v>0</v>
      </c>
      <c r="R293" s="43">
        <f t="shared" si="59"/>
        <v>0</v>
      </c>
      <c r="S293" s="43">
        <f t="shared" si="59"/>
        <v>0</v>
      </c>
      <c r="T293" s="43">
        <f t="shared" si="59"/>
        <v>0</v>
      </c>
      <c r="U293" s="43">
        <f t="shared" si="59"/>
        <v>0</v>
      </c>
      <c r="V293" s="43">
        <f t="shared" si="59"/>
        <v>0</v>
      </c>
      <c r="W293" s="45">
        <f t="shared" si="60"/>
        <v>0</v>
      </c>
      <c r="X293" s="45">
        <f>IF(C293=A_Stammdaten!$B$12,D_SAV!$M293-D_SAV!$Y293,HLOOKUP(A_Stammdaten!$B$12-1,$Z$5:$AF$304,ROW(C293)-4,FALSE)-$Y293)</f>
        <v>0</v>
      </c>
      <c r="Y293" s="45">
        <f>HLOOKUP(A_Stammdaten!$B$12,$Z$5:$AF$304,ROW(C293)-4,FALSE)</f>
        <v>0</v>
      </c>
      <c r="Z293" s="45">
        <f t="shared" si="51"/>
        <v>0</v>
      </c>
      <c r="AA293" s="45">
        <f t="shared" si="52"/>
        <v>0</v>
      </c>
      <c r="AB293" s="45">
        <f t="shared" si="53"/>
        <v>0</v>
      </c>
      <c r="AC293" s="45">
        <f t="shared" si="54"/>
        <v>0</v>
      </c>
      <c r="AD293" s="45">
        <f t="shared" si="55"/>
        <v>0</v>
      </c>
      <c r="AE293" s="45">
        <f t="shared" si="56"/>
        <v>0</v>
      </c>
      <c r="AF293" s="45">
        <f t="shared" si="57"/>
        <v>0</v>
      </c>
    </row>
    <row r="294" spans="1:32" x14ac:dyDescent="0.25">
      <c r="A294" s="17"/>
      <c r="B294" s="17"/>
      <c r="C294" s="34"/>
      <c r="D294" s="17"/>
      <c r="E294" s="17"/>
      <c r="F294" s="17"/>
      <c r="G294" s="17"/>
      <c r="H294" s="17"/>
      <c r="I294" s="53">
        <f>IF(C294&gt;A_Stammdaten!$B$12,0,SUM(D294,E294)-G294)</f>
        <v>0</v>
      </c>
      <c r="J294" s="17"/>
      <c r="K294" s="17"/>
      <c r="L294" s="17"/>
      <c r="M294" s="53">
        <f t="shared" si="58"/>
        <v>0</v>
      </c>
      <c r="N294" s="54">
        <f>IF(ISBLANK($B294),0,VLOOKUP($B294,Listen!$A$2:$C$45,2,FALSE))</f>
        <v>0</v>
      </c>
      <c r="O294" s="54">
        <f>IF(ISBLANK($B294),0,VLOOKUP($B294,Listen!$A$2:$C$45,3,FALSE))</f>
        <v>0</v>
      </c>
      <c r="P294" s="43">
        <f t="shared" si="50"/>
        <v>0</v>
      </c>
      <c r="Q294" s="43">
        <f t="shared" si="59"/>
        <v>0</v>
      </c>
      <c r="R294" s="43">
        <f t="shared" si="59"/>
        <v>0</v>
      </c>
      <c r="S294" s="43">
        <f t="shared" si="59"/>
        <v>0</v>
      </c>
      <c r="T294" s="43">
        <f t="shared" si="59"/>
        <v>0</v>
      </c>
      <c r="U294" s="43">
        <f t="shared" si="59"/>
        <v>0</v>
      </c>
      <c r="V294" s="43">
        <f t="shared" si="59"/>
        <v>0</v>
      </c>
      <c r="W294" s="45">
        <f t="shared" si="60"/>
        <v>0</v>
      </c>
      <c r="X294" s="45">
        <f>IF(C294=A_Stammdaten!$B$12,D_SAV!$M294-D_SAV!$Y294,HLOOKUP(A_Stammdaten!$B$12-1,$Z$5:$AF$304,ROW(C294)-4,FALSE)-$Y294)</f>
        <v>0</v>
      </c>
      <c r="Y294" s="45">
        <f>HLOOKUP(A_Stammdaten!$B$12,$Z$5:$AF$304,ROW(C294)-4,FALSE)</f>
        <v>0</v>
      </c>
      <c r="Z294" s="45">
        <f t="shared" si="51"/>
        <v>0</v>
      </c>
      <c r="AA294" s="45">
        <f t="shared" si="52"/>
        <v>0</v>
      </c>
      <c r="AB294" s="45">
        <f t="shared" si="53"/>
        <v>0</v>
      </c>
      <c r="AC294" s="45">
        <f t="shared" si="54"/>
        <v>0</v>
      </c>
      <c r="AD294" s="45">
        <f t="shared" si="55"/>
        <v>0</v>
      </c>
      <c r="AE294" s="45">
        <f t="shared" si="56"/>
        <v>0</v>
      </c>
      <c r="AF294" s="45">
        <f t="shared" si="57"/>
        <v>0</v>
      </c>
    </row>
    <row r="295" spans="1:32" x14ac:dyDescent="0.25">
      <c r="A295" s="17"/>
      <c r="B295" s="17"/>
      <c r="C295" s="34"/>
      <c r="D295" s="17"/>
      <c r="E295" s="17"/>
      <c r="F295" s="17"/>
      <c r="G295" s="17"/>
      <c r="H295" s="17"/>
      <c r="I295" s="53">
        <f>IF(C295&gt;A_Stammdaten!$B$12,0,SUM(D295,E295)-G295)</f>
        <v>0</v>
      </c>
      <c r="J295" s="17"/>
      <c r="K295" s="17"/>
      <c r="L295" s="17"/>
      <c r="M295" s="53">
        <f t="shared" si="58"/>
        <v>0</v>
      </c>
      <c r="N295" s="54">
        <f>IF(ISBLANK($B295),0,VLOOKUP($B295,Listen!$A$2:$C$45,2,FALSE))</f>
        <v>0</v>
      </c>
      <c r="O295" s="54">
        <f>IF(ISBLANK($B295),0,VLOOKUP($B295,Listen!$A$2:$C$45,3,FALSE))</f>
        <v>0</v>
      </c>
      <c r="P295" s="43">
        <f t="shared" si="50"/>
        <v>0</v>
      </c>
      <c r="Q295" s="43">
        <f t="shared" si="59"/>
        <v>0</v>
      </c>
      <c r="R295" s="43">
        <f t="shared" si="59"/>
        <v>0</v>
      </c>
      <c r="S295" s="43">
        <f t="shared" si="59"/>
        <v>0</v>
      </c>
      <c r="T295" s="43">
        <f t="shared" si="59"/>
        <v>0</v>
      </c>
      <c r="U295" s="43">
        <f t="shared" si="59"/>
        <v>0</v>
      </c>
      <c r="V295" s="43">
        <f t="shared" si="59"/>
        <v>0</v>
      </c>
      <c r="W295" s="45">
        <f t="shared" si="60"/>
        <v>0</v>
      </c>
      <c r="X295" s="45">
        <f>IF(C295=A_Stammdaten!$B$12,D_SAV!$M295-D_SAV!$Y295,HLOOKUP(A_Stammdaten!$B$12-1,$Z$5:$AF$304,ROW(C295)-4,FALSE)-$Y295)</f>
        <v>0</v>
      </c>
      <c r="Y295" s="45">
        <f>HLOOKUP(A_Stammdaten!$B$12,$Z$5:$AF$304,ROW(C295)-4,FALSE)</f>
        <v>0</v>
      </c>
      <c r="Z295" s="45">
        <f t="shared" si="51"/>
        <v>0</v>
      </c>
      <c r="AA295" s="45">
        <f t="shared" si="52"/>
        <v>0</v>
      </c>
      <c r="AB295" s="45">
        <f t="shared" si="53"/>
        <v>0</v>
      </c>
      <c r="AC295" s="45">
        <f t="shared" si="54"/>
        <v>0</v>
      </c>
      <c r="AD295" s="45">
        <f t="shared" si="55"/>
        <v>0</v>
      </c>
      <c r="AE295" s="45">
        <f t="shared" si="56"/>
        <v>0</v>
      </c>
      <c r="AF295" s="45">
        <f t="shared" si="57"/>
        <v>0</v>
      </c>
    </row>
    <row r="296" spans="1:32" x14ac:dyDescent="0.25">
      <c r="A296" s="17"/>
      <c r="B296" s="17"/>
      <c r="C296" s="34"/>
      <c r="D296" s="17"/>
      <c r="E296" s="17"/>
      <c r="F296" s="17"/>
      <c r="G296" s="17"/>
      <c r="H296" s="17"/>
      <c r="I296" s="53">
        <f>IF(C296&gt;A_Stammdaten!$B$12,0,SUM(D296,E296)-G296)</f>
        <v>0</v>
      </c>
      <c r="J296" s="17"/>
      <c r="K296" s="17"/>
      <c r="L296" s="17"/>
      <c r="M296" s="53">
        <f t="shared" si="58"/>
        <v>0</v>
      </c>
      <c r="N296" s="54">
        <f>IF(ISBLANK($B296),0,VLOOKUP($B296,Listen!$A$2:$C$45,2,FALSE))</f>
        <v>0</v>
      </c>
      <c r="O296" s="54">
        <f>IF(ISBLANK($B296),0,VLOOKUP($B296,Listen!$A$2:$C$45,3,FALSE))</f>
        <v>0</v>
      </c>
      <c r="P296" s="43">
        <f t="shared" si="50"/>
        <v>0</v>
      </c>
      <c r="Q296" s="43">
        <f t="shared" si="59"/>
        <v>0</v>
      </c>
      <c r="R296" s="43">
        <f t="shared" si="59"/>
        <v>0</v>
      </c>
      <c r="S296" s="43">
        <f t="shared" si="59"/>
        <v>0</v>
      </c>
      <c r="T296" s="43">
        <f t="shared" si="59"/>
        <v>0</v>
      </c>
      <c r="U296" s="43">
        <f t="shared" si="59"/>
        <v>0</v>
      </c>
      <c r="V296" s="43">
        <f t="shared" si="59"/>
        <v>0</v>
      </c>
      <c r="W296" s="45">
        <f t="shared" si="60"/>
        <v>0</v>
      </c>
      <c r="X296" s="45">
        <f>IF(C296=A_Stammdaten!$B$12,D_SAV!$M296-D_SAV!$Y296,HLOOKUP(A_Stammdaten!$B$12-1,$Z$5:$AF$304,ROW(C296)-4,FALSE)-$Y296)</f>
        <v>0</v>
      </c>
      <c r="Y296" s="45">
        <f>HLOOKUP(A_Stammdaten!$B$12,$Z$5:$AF$304,ROW(C296)-4,FALSE)</f>
        <v>0</v>
      </c>
      <c r="Z296" s="45">
        <f t="shared" si="51"/>
        <v>0</v>
      </c>
      <c r="AA296" s="45">
        <f t="shared" si="52"/>
        <v>0</v>
      </c>
      <c r="AB296" s="45">
        <f t="shared" si="53"/>
        <v>0</v>
      </c>
      <c r="AC296" s="45">
        <f t="shared" si="54"/>
        <v>0</v>
      </c>
      <c r="AD296" s="45">
        <f t="shared" si="55"/>
        <v>0</v>
      </c>
      <c r="AE296" s="45">
        <f t="shared" si="56"/>
        <v>0</v>
      </c>
      <c r="AF296" s="45">
        <f t="shared" si="57"/>
        <v>0</v>
      </c>
    </row>
    <row r="297" spans="1:32" x14ac:dyDescent="0.25">
      <c r="A297" s="17"/>
      <c r="B297" s="17"/>
      <c r="C297" s="34"/>
      <c r="D297" s="17"/>
      <c r="E297" s="17"/>
      <c r="F297" s="17"/>
      <c r="G297" s="17"/>
      <c r="H297" s="17"/>
      <c r="I297" s="53">
        <f>IF(C297&gt;A_Stammdaten!$B$12,0,SUM(D297,E297)-G297)</f>
        <v>0</v>
      </c>
      <c r="J297" s="17"/>
      <c r="K297" s="17"/>
      <c r="L297" s="17"/>
      <c r="M297" s="53">
        <f t="shared" si="58"/>
        <v>0</v>
      </c>
      <c r="N297" s="54">
        <f>IF(ISBLANK($B297),0,VLOOKUP($B297,Listen!$A$2:$C$45,2,FALSE))</f>
        <v>0</v>
      </c>
      <c r="O297" s="54">
        <f>IF(ISBLANK($B297),0,VLOOKUP($B297,Listen!$A$2:$C$45,3,FALSE))</f>
        <v>0</v>
      </c>
      <c r="P297" s="43">
        <f t="shared" si="50"/>
        <v>0</v>
      </c>
      <c r="Q297" s="43">
        <f t="shared" si="59"/>
        <v>0</v>
      </c>
      <c r="R297" s="43">
        <f t="shared" si="59"/>
        <v>0</v>
      </c>
      <c r="S297" s="43">
        <f t="shared" si="59"/>
        <v>0</v>
      </c>
      <c r="T297" s="43">
        <f t="shared" si="59"/>
        <v>0</v>
      </c>
      <c r="U297" s="43">
        <f t="shared" si="59"/>
        <v>0</v>
      </c>
      <c r="V297" s="43">
        <f t="shared" si="59"/>
        <v>0</v>
      </c>
      <c r="W297" s="45">
        <f t="shared" si="60"/>
        <v>0</v>
      </c>
      <c r="X297" s="45">
        <f>IF(C297=A_Stammdaten!$B$12,D_SAV!$M297-D_SAV!$Y297,HLOOKUP(A_Stammdaten!$B$12-1,$Z$5:$AF$304,ROW(C297)-4,FALSE)-$Y297)</f>
        <v>0</v>
      </c>
      <c r="Y297" s="45">
        <f>HLOOKUP(A_Stammdaten!$B$12,$Z$5:$AF$304,ROW(C297)-4,FALSE)</f>
        <v>0</v>
      </c>
      <c r="Z297" s="45">
        <f t="shared" si="51"/>
        <v>0</v>
      </c>
      <c r="AA297" s="45">
        <f t="shared" si="52"/>
        <v>0</v>
      </c>
      <c r="AB297" s="45">
        <f t="shared" si="53"/>
        <v>0</v>
      </c>
      <c r="AC297" s="45">
        <f t="shared" si="54"/>
        <v>0</v>
      </c>
      <c r="AD297" s="45">
        <f t="shared" si="55"/>
        <v>0</v>
      </c>
      <c r="AE297" s="45">
        <f t="shared" si="56"/>
        <v>0</v>
      </c>
      <c r="AF297" s="45">
        <f t="shared" si="57"/>
        <v>0</v>
      </c>
    </row>
    <row r="298" spans="1:32" x14ac:dyDescent="0.25">
      <c r="A298" s="17"/>
      <c r="B298" s="17"/>
      <c r="C298" s="34"/>
      <c r="D298" s="17"/>
      <c r="E298" s="17"/>
      <c r="F298" s="17"/>
      <c r="G298" s="17"/>
      <c r="H298" s="17"/>
      <c r="I298" s="53">
        <f>IF(C298&gt;A_Stammdaten!$B$12,0,SUM(D298,E298)-G298)</f>
        <v>0</v>
      </c>
      <c r="J298" s="17"/>
      <c r="K298" s="17"/>
      <c r="L298" s="17"/>
      <c r="M298" s="53">
        <f t="shared" si="58"/>
        <v>0</v>
      </c>
      <c r="N298" s="54">
        <f>IF(ISBLANK($B298),0,VLOOKUP($B298,Listen!$A$2:$C$45,2,FALSE))</f>
        <v>0</v>
      </c>
      <c r="O298" s="54">
        <f>IF(ISBLANK($B298),0,VLOOKUP($B298,Listen!$A$2:$C$45,3,FALSE))</f>
        <v>0</v>
      </c>
      <c r="P298" s="43">
        <f t="shared" si="50"/>
        <v>0</v>
      </c>
      <c r="Q298" s="43">
        <f t="shared" si="59"/>
        <v>0</v>
      </c>
      <c r="R298" s="43">
        <f t="shared" si="59"/>
        <v>0</v>
      </c>
      <c r="S298" s="43">
        <f t="shared" si="59"/>
        <v>0</v>
      </c>
      <c r="T298" s="43">
        <f t="shared" si="59"/>
        <v>0</v>
      </c>
      <c r="U298" s="43">
        <f t="shared" si="59"/>
        <v>0</v>
      </c>
      <c r="V298" s="43">
        <f t="shared" si="59"/>
        <v>0</v>
      </c>
      <c r="W298" s="45">
        <f t="shared" si="60"/>
        <v>0</v>
      </c>
      <c r="X298" s="45">
        <f>IF(C298=A_Stammdaten!$B$12,D_SAV!$M298-D_SAV!$Y298,HLOOKUP(A_Stammdaten!$B$12-1,$Z$5:$AF$304,ROW(C298)-4,FALSE)-$Y298)</f>
        <v>0</v>
      </c>
      <c r="Y298" s="45">
        <f>HLOOKUP(A_Stammdaten!$B$12,$Z$5:$AF$304,ROW(C298)-4,FALSE)</f>
        <v>0</v>
      </c>
      <c r="Z298" s="45">
        <f t="shared" si="51"/>
        <v>0</v>
      </c>
      <c r="AA298" s="45">
        <f t="shared" si="52"/>
        <v>0</v>
      </c>
      <c r="AB298" s="45">
        <f t="shared" si="53"/>
        <v>0</v>
      </c>
      <c r="AC298" s="45">
        <f t="shared" si="54"/>
        <v>0</v>
      </c>
      <c r="AD298" s="45">
        <f t="shared" si="55"/>
        <v>0</v>
      </c>
      <c r="AE298" s="45">
        <f t="shared" si="56"/>
        <v>0</v>
      </c>
      <c r="AF298" s="45">
        <f t="shared" si="57"/>
        <v>0</v>
      </c>
    </row>
    <row r="299" spans="1:32" x14ac:dyDescent="0.25">
      <c r="A299" s="17"/>
      <c r="B299" s="17"/>
      <c r="C299" s="34"/>
      <c r="D299" s="17"/>
      <c r="E299" s="17"/>
      <c r="F299" s="17"/>
      <c r="G299" s="17"/>
      <c r="H299" s="17"/>
      <c r="I299" s="53">
        <f>IF(C299&gt;A_Stammdaten!$B$12,0,SUM(D299,E299)-G299)</f>
        <v>0</v>
      </c>
      <c r="J299" s="17"/>
      <c r="K299" s="17"/>
      <c r="L299" s="17"/>
      <c r="M299" s="53">
        <f t="shared" si="58"/>
        <v>0</v>
      </c>
      <c r="N299" s="54">
        <f>IF(ISBLANK($B299),0,VLOOKUP($B299,Listen!$A$2:$C$45,2,FALSE))</f>
        <v>0</v>
      </c>
      <c r="O299" s="54">
        <f>IF(ISBLANK($B299),0,VLOOKUP($B299,Listen!$A$2:$C$45,3,FALSE))</f>
        <v>0</v>
      </c>
      <c r="P299" s="43">
        <f t="shared" si="50"/>
        <v>0</v>
      </c>
      <c r="Q299" s="43">
        <f t="shared" si="59"/>
        <v>0</v>
      </c>
      <c r="R299" s="43">
        <f t="shared" si="59"/>
        <v>0</v>
      </c>
      <c r="S299" s="43">
        <f t="shared" si="59"/>
        <v>0</v>
      </c>
      <c r="T299" s="43">
        <f t="shared" si="59"/>
        <v>0</v>
      </c>
      <c r="U299" s="43">
        <f t="shared" si="59"/>
        <v>0</v>
      </c>
      <c r="V299" s="43">
        <f t="shared" si="59"/>
        <v>0</v>
      </c>
      <c r="W299" s="45">
        <f t="shared" si="60"/>
        <v>0</v>
      </c>
      <c r="X299" s="45">
        <f>IF(C299=A_Stammdaten!$B$12,D_SAV!$M299-D_SAV!$Y299,HLOOKUP(A_Stammdaten!$B$12-1,$Z$5:$AF$304,ROW(C299)-4,FALSE)-$Y299)</f>
        <v>0</v>
      </c>
      <c r="Y299" s="45">
        <f>HLOOKUP(A_Stammdaten!$B$12,$Z$5:$AF$304,ROW(C299)-4,FALSE)</f>
        <v>0</v>
      </c>
      <c r="Z299" s="45">
        <f t="shared" si="51"/>
        <v>0</v>
      </c>
      <c r="AA299" s="45">
        <f t="shared" si="52"/>
        <v>0</v>
      </c>
      <c r="AB299" s="45">
        <f t="shared" si="53"/>
        <v>0</v>
      </c>
      <c r="AC299" s="45">
        <f t="shared" si="54"/>
        <v>0</v>
      </c>
      <c r="AD299" s="45">
        <f t="shared" si="55"/>
        <v>0</v>
      </c>
      <c r="AE299" s="45">
        <f t="shared" si="56"/>
        <v>0</v>
      </c>
      <c r="AF299" s="45">
        <f t="shared" si="57"/>
        <v>0</v>
      </c>
    </row>
    <row r="300" spans="1:32" x14ac:dyDescent="0.25">
      <c r="A300" s="17"/>
      <c r="B300" s="17"/>
      <c r="C300" s="34"/>
      <c r="D300" s="17"/>
      <c r="E300" s="17"/>
      <c r="F300" s="17"/>
      <c r="G300" s="17"/>
      <c r="H300" s="17"/>
      <c r="I300" s="53">
        <f>IF(C300&gt;A_Stammdaten!$B$12,0,SUM(D300,E300)-G300)</f>
        <v>0</v>
      </c>
      <c r="J300" s="17"/>
      <c r="K300" s="17"/>
      <c r="L300" s="17"/>
      <c r="M300" s="53">
        <f t="shared" si="58"/>
        <v>0</v>
      </c>
      <c r="N300" s="54">
        <f>IF(ISBLANK($B300),0,VLOOKUP($B300,Listen!$A$2:$C$45,2,FALSE))</f>
        <v>0</v>
      </c>
      <c r="O300" s="54">
        <f>IF(ISBLANK($B300),0,VLOOKUP($B300,Listen!$A$2:$C$45,3,FALSE))</f>
        <v>0</v>
      </c>
      <c r="P300" s="43">
        <f t="shared" si="50"/>
        <v>0</v>
      </c>
      <c r="Q300" s="43">
        <f t="shared" si="59"/>
        <v>0</v>
      </c>
      <c r="R300" s="43">
        <f t="shared" si="59"/>
        <v>0</v>
      </c>
      <c r="S300" s="43">
        <f t="shared" si="59"/>
        <v>0</v>
      </c>
      <c r="T300" s="43">
        <f t="shared" si="59"/>
        <v>0</v>
      </c>
      <c r="U300" s="43">
        <f t="shared" si="59"/>
        <v>0</v>
      </c>
      <c r="V300" s="43">
        <f t="shared" si="59"/>
        <v>0</v>
      </c>
      <c r="W300" s="45">
        <f t="shared" si="60"/>
        <v>0</v>
      </c>
      <c r="X300" s="45">
        <f>IF(C300=A_Stammdaten!$B$12,D_SAV!$M300-D_SAV!$Y300,HLOOKUP(A_Stammdaten!$B$12-1,$Z$5:$AF$304,ROW(C300)-4,FALSE)-$Y300)</f>
        <v>0</v>
      </c>
      <c r="Y300" s="45">
        <f>HLOOKUP(A_Stammdaten!$B$12,$Z$5:$AF$304,ROW(C300)-4,FALSE)</f>
        <v>0</v>
      </c>
      <c r="Z300" s="45">
        <f t="shared" si="51"/>
        <v>0</v>
      </c>
      <c r="AA300" s="45">
        <f t="shared" si="52"/>
        <v>0</v>
      </c>
      <c r="AB300" s="45">
        <f t="shared" si="53"/>
        <v>0</v>
      </c>
      <c r="AC300" s="45">
        <f t="shared" si="54"/>
        <v>0</v>
      </c>
      <c r="AD300" s="45">
        <f t="shared" si="55"/>
        <v>0</v>
      </c>
      <c r="AE300" s="45">
        <f t="shared" si="56"/>
        <v>0</v>
      </c>
      <c r="AF300" s="45">
        <f t="shared" si="57"/>
        <v>0</v>
      </c>
    </row>
    <row r="301" spans="1:32" x14ac:dyDescent="0.25">
      <c r="A301" s="17"/>
      <c r="B301" s="17"/>
      <c r="C301" s="34"/>
      <c r="D301" s="17"/>
      <c r="E301" s="17"/>
      <c r="F301" s="17"/>
      <c r="G301" s="17"/>
      <c r="H301" s="17"/>
      <c r="I301" s="53">
        <f>IF(C301&gt;A_Stammdaten!$B$12,0,SUM(D301,E301)-G301)</f>
        <v>0</v>
      </c>
      <c r="J301" s="17"/>
      <c r="K301" s="17"/>
      <c r="L301" s="17"/>
      <c r="M301" s="53">
        <f t="shared" si="58"/>
        <v>0</v>
      </c>
      <c r="N301" s="54">
        <f>IF(ISBLANK($B301),0,VLOOKUP($B301,Listen!$A$2:$C$45,2,FALSE))</f>
        <v>0</v>
      </c>
      <c r="O301" s="54">
        <f>IF(ISBLANK($B301),0,VLOOKUP($B301,Listen!$A$2:$C$45,3,FALSE))</f>
        <v>0</v>
      </c>
      <c r="P301" s="43">
        <f t="shared" si="50"/>
        <v>0</v>
      </c>
      <c r="Q301" s="43">
        <f t="shared" si="59"/>
        <v>0</v>
      </c>
      <c r="R301" s="43">
        <f t="shared" si="59"/>
        <v>0</v>
      </c>
      <c r="S301" s="43">
        <f t="shared" si="59"/>
        <v>0</v>
      </c>
      <c r="T301" s="43">
        <f t="shared" si="59"/>
        <v>0</v>
      </c>
      <c r="U301" s="43">
        <f t="shared" si="59"/>
        <v>0</v>
      </c>
      <c r="V301" s="43">
        <f t="shared" si="59"/>
        <v>0</v>
      </c>
      <c r="W301" s="45">
        <f t="shared" si="60"/>
        <v>0</v>
      </c>
      <c r="X301" s="45">
        <f>IF(C301=A_Stammdaten!$B$12,D_SAV!$M301-D_SAV!$Y301,HLOOKUP(A_Stammdaten!$B$12-1,$Z$5:$AF$304,ROW(C301)-4,FALSE)-$Y301)</f>
        <v>0</v>
      </c>
      <c r="Y301" s="45">
        <f>HLOOKUP(A_Stammdaten!$B$12,$Z$5:$AF$304,ROW(C301)-4,FALSE)</f>
        <v>0</v>
      </c>
      <c r="Z301" s="45">
        <f t="shared" si="51"/>
        <v>0</v>
      </c>
      <c r="AA301" s="45">
        <f t="shared" si="52"/>
        <v>0</v>
      </c>
      <c r="AB301" s="45">
        <f t="shared" si="53"/>
        <v>0</v>
      </c>
      <c r="AC301" s="45">
        <f t="shared" si="54"/>
        <v>0</v>
      </c>
      <c r="AD301" s="45">
        <f t="shared" si="55"/>
        <v>0</v>
      </c>
      <c r="AE301" s="45">
        <f t="shared" si="56"/>
        <v>0</v>
      </c>
      <c r="AF301" s="45">
        <f t="shared" si="57"/>
        <v>0</v>
      </c>
    </row>
    <row r="302" spans="1:32" x14ac:dyDescent="0.25">
      <c r="A302" s="17"/>
      <c r="B302" s="17"/>
      <c r="C302" s="34"/>
      <c r="D302" s="17"/>
      <c r="E302" s="17"/>
      <c r="F302" s="17"/>
      <c r="G302" s="17"/>
      <c r="H302" s="17"/>
      <c r="I302" s="53">
        <f>IF(C302&gt;A_Stammdaten!$B$12,0,SUM(D302,E302)-G302)</f>
        <v>0</v>
      </c>
      <c r="J302" s="17"/>
      <c r="K302" s="17"/>
      <c r="L302" s="17"/>
      <c r="M302" s="53">
        <f t="shared" si="58"/>
        <v>0</v>
      </c>
      <c r="N302" s="54">
        <f>IF(ISBLANK($B302),0,VLOOKUP($B302,Listen!$A$2:$C$45,2,FALSE))</f>
        <v>0</v>
      </c>
      <c r="O302" s="54">
        <f>IF(ISBLANK($B302),0,VLOOKUP($B302,Listen!$A$2:$C$45,3,FALSE))</f>
        <v>0</v>
      </c>
      <c r="P302" s="43">
        <f t="shared" si="50"/>
        <v>0</v>
      </c>
      <c r="Q302" s="43">
        <f t="shared" si="59"/>
        <v>0</v>
      </c>
      <c r="R302" s="43">
        <f t="shared" si="59"/>
        <v>0</v>
      </c>
      <c r="S302" s="43">
        <f t="shared" si="59"/>
        <v>0</v>
      </c>
      <c r="T302" s="43">
        <f t="shared" si="59"/>
        <v>0</v>
      </c>
      <c r="U302" s="43">
        <f t="shared" si="59"/>
        <v>0</v>
      </c>
      <c r="V302" s="43">
        <f t="shared" si="59"/>
        <v>0</v>
      </c>
      <c r="W302" s="45">
        <f t="shared" si="60"/>
        <v>0</v>
      </c>
      <c r="X302" s="45">
        <f>IF(C302=A_Stammdaten!$B$12,D_SAV!$M302-D_SAV!$Y302,HLOOKUP(A_Stammdaten!$B$12-1,$Z$5:$AF$304,ROW(C302)-4,FALSE)-$Y302)</f>
        <v>0</v>
      </c>
      <c r="Y302" s="45">
        <f>HLOOKUP(A_Stammdaten!$B$12,$Z$5:$AF$304,ROW(C302)-4,FALSE)</f>
        <v>0</v>
      </c>
      <c r="Z302" s="45">
        <f t="shared" si="51"/>
        <v>0</v>
      </c>
      <c r="AA302" s="45">
        <f t="shared" si="52"/>
        <v>0</v>
      </c>
      <c r="AB302" s="45">
        <f t="shared" si="53"/>
        <v>0</v>
      </c>
      <c r="AC302" s="45">
        <f t="shared" si="54"/>
        <v>0</v>
      </c>
      <c r="AD302" s="45">
        <f t="shared" si="55"/>
        <v>0</v>
      </c>
      <c r="AE302" s="45">
        <f t="shared" si="56"/>
        <v>0</v>
      </c>
      <c r="AF302" s="45">
        <f t="shared" si="57"/>
        <v>0</v>
      </c>
    </row>
    <row r="303" spans="1:32" x14ac:dyDescent="0.25">
      <c r="A303" s="17"/>
      <c r="B303" s="17"/>
      <c r="C303" s="34"/>
      <c r="D303" s="17"/>
      <c r="E303" s="17"/>
      <c r="F303" s="17"/>
      <c r="G303" s="17"/>
      <c r="H303" s="17"/>
      <c r="I303" s="53">
        <f>IF(C303&gt;A_Stammdaten!$B$12,0,SUM(D303,E303)-G303)</f>
        <v>0</v>
      </c>
      <c r="J303" s="17"/>
      <c r="K303" s="17"/>
      <c r="L303" s="17"/>
      <c r="M303" s="53">
        <f t="shared" si="58"/>
        <v>0</v>
      </c>
      <c r="N303" s="54">
        <f>IF(ISBLANK($B303),0,VLOOKUP($B303,Listen!$A$2:$C$45,2,FALSE))</f>
        <v>0</v>
      </c>
      <c r="O303" s="54">
        <f>IF(ISBLANK($B303),0,VLOOKUP($B303,Listen!$A$2:$C$45,3,FALSE))</f>
        <v>0</v>
      </c>
      <c r="P303" s="43">
        <f t="shared" si="50"/>
        <v>0</v>
      </c>
      <c r="Q303" s="43">
        <f t="shared" si="59"/>
        <v>0</v>
      </c>
      <c r="R303" s="43">
        <f t="shared" si="59"/>
        <v>0</v>
      </c>
      <c r="S303" s="43">
        <f t="shared" si="59"/>
        <v>0</v>
      </c>
      <c r="T303" s="43">
        <f t="shared" si="59"/>
        <v>0</v>
      </c>
      <c r="U303" s="43">
        <f t="shared" si="59"/>
        <v>0</v>
      </c>
      <c r="V303" s="43">
        <f t="shared" si="59"/>
        <v>0</v>
      </c>
      <c r="W303" s="45">
        <f t="shared" si="60"/>
        <v>0</v>
      </c>
      <c r="X303" s="45">
        <f>IF(C303=A_Stammdaten!$B$12,D_SAV!$M303-D_SAV!$Y303,HLOOKUP(A_Stammdaten!$B$12-1,$Z$5:$AF$304,ROW(C303)-4,FALSE)-$Y303)</f>
        <v>0</v>
      </c>
      <c r="Y303" s="45">
        <f>HLOOKUP(A_Stammdaten!$B$12,$Z$5:$AF$304,ROW(C303)-4,FALSE)</f>
        <v>0</v>
      </c>
      <c r="Z303" s="45">
        <f t="shared" si="51"/>
        <v>0</v>
      </c>
      <c r="AA303" s="45">
        <f t="shared" si="52"/>
        <v>0</v>
      </c>
      <c r="AB303" s="45">
        <f t="shared" si="53"/>
        <v>0</v>
      </c>
      <c r="AC303" s="45">
        <f t="shared" si="54"/>
        <v>0</v>
      </c>
      <c r="AD303" s="45">
        <f t="shared" si="55"/>
        <v>0</v>
      </c>
      <c r="AE303" s="45">
        <f t="shared" si="56"/>
        <v>0</v>
      </c>
      <c r="AF303" s="45">
        <f t="shared" si="57"/>
        <v>0</v>
      </c>
    </row>
    <row r="304" spans="1:32" x14ac:dyDescent="0.25">
      <c r="A304" s="17"/>
      <c r="B304" s="17"/>
      <c r="C304" s="34"/>
      <c r="D304" s="17"/>
      <c r="E304" s="17"/>
      <c r="F304" s="17"/>
      <c r="G304" s="17"/>
      <c r="H304" s="17"/>
      <c r="I304" s="53">
        <f>IF(C304&gt;A_Stammdaten!$B$12,0,SUM(D304,E304)-G304)</f>
        <v>0</v>
      </c>
      <c r="J304" s="17"/>
      <c r="K304" s="17"/>
      <c r="L304" s="17"/>
      <c r="M304" s="53">
        <f t="shared" si="58"/>
        <v>0</v>
      </c>
      <c r="N304" s="54">
        <f>IF(ISBLANK($B304),0,VLOOKUP($B304,Listen!$A$2:$C$45,2,FALSE))</f>
        <v>0</v>
      </c>
      <c r="O304" s="54">
        <f>IF(ISBLANK($B304),0,VLOOKUP($B304,Listen!$A$2:$C$45,3,FALSE))</f>
        <v>0</v>
      </c>
      <c r="P304" s="43">
        <f t="shared" si="50"/>
        <v>0</v>
      </c>
      <c r="Q304" s="43">
        <f t="shared" si="59"/>
        <v>0</v>
      </c>
      <c r="R304" s="43">
        <f t="shared" si="59"/>
        <v>0</v>
      </c>
      <c r="S304" s="43">
        <f t="shared" si="59"/>
        <v>0</v>
      </c>
      <c r="T304" s="43">
        <f t="shared" si="59"/>
        <v>0</v>
      </c>
      <c r="U304" s="43">
        <f t="shared" si="59"/>
        <v>0</v>
      </c>
      <c r="V304" s="43">
        <f t="shared" si="59"/>
        <v>0</v>
      </c>
      <c r="W304" s="45">
        <f t="shared" si="60"/>
        <v>0</v>
      </c>
      <c r="X304" s="45">
        <f>IF(C304=A_Stammdaten!$B$12,D_SAV!$M304-D_SAV!$Y304,HLOOKUP(A_Stammdaten!$B$12-1,$Z$5:$AF$304,ROW(C304)-4,FALSE)-$Y304)</f>
        <v>0</v>
      </c>
      <c r="Y304" s="45">
        <f>HLOOKUP(A_Stammdaten!$B$12,$Z$5:$AF$304,ROW(C304)-4,FALSE)</f>
        <v>0</v>
      </c>
      <c r="Z304" s="45">
        <f t="shared" si="51"/>
        <v>0</v>
      </c>
      <c r="AA304" s="45">
        <f t="shared" si="52"/>
        <v>0</v>
      </c>
      <c r="AB304" s="45">
        <f t="shared" si="53"/>
        <v>0</v>
      </c>
      <c r="AC304" s="45">
        <f t="shared" si="54"/>
        <v>0</v>
      </c>
      <c r="AD304" s="45">
        <f t="shared" si="55"/>
        <v>0</v>
      </c>
      <c r="AE304" s="45">
        <f t="shared" si="56"/>
        <v>0</v>
      </c>
      <c r="AF304" s="45">
        <f t="shared" si="57"/>
        <v>0</v>
      </c>
    </row>
  </sheetData>
  <sheetProtection formatCells="0" formatColumns="0" formatRows="0" autoFilter="0"/>
  <autoFilter ref="A5:AI304"/>
  <dataValidations count="1">
    <dataValidation type="whole" errorStyle="warning" allowBlank="1" showErrorMessage="1" errorTitle="Nutzungsdauer" error="Die angegebene Nutzungsdauer liegt außerhalb der betriebsgewöhnlichen Nutzungsdauern gemäß Anlage zur GasNEV._x000a_Wollen Sie trotzdem fortfahren?" sqref="P6:V304">
      <formula1>$N6</formula1>
      <formula2>$O6</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Listen!$A$2:$A$45</xm:f>
          </x14:formula1>
          <xm:sqref>B6:B304</xm:sqref>
        </x14:dataValidation>
        <x14:dataValidation type="list" errorStyle="warning" allowBlank="1" showErrorMessage="1">
          <x14:formula1>
            <xm:f>Listen!$H$2:$H$8</xm:f>
          </x14:formula1>
          <xm:sqref>C6:C304</xm:sqref>
        </x14:dataValidation>
        <x14:dataValidation type="list" showInputMessage="1" showErrorMessage="1">
          <x14:formula1>
            <xm:f>A_Stammdaten!$A$16:$A$18</xm:f>
          </x14:formula1>
          <xm:sqref>A6:A304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outlinePr summaryBelow="0" summaryRight="0"/>
  </sheetPr>
  <dimension ref="A1:AA15"/>
  <sheetViews>
    <sheetView showGridLines="0" showWhiteSpace="0" zoomScale="80" zoomScaleNormal="80" zoomScaleSheetLayoutView="100" workbookViewId="0">
      <selection activeCell="D8" sqref="D8"/>
    </sheetView>
  </sheetViews>
  <sheetFormatPr baseColWidth="10" defaultRowHeight="15" outlineLevelRow="1" x14ac:dyDescent="0.25"/>
  <cols>
    <col min="1" max="1" width="7.5703125" style="32" customWidth="1"/>
    <col min="2" max="2" width="5.42578125" style="32" customWidth="1"/>
    <col min="3" max="3" width="59" style="32" customWidth="1"/>
    <col min="4" max="27" width="14.7109375" style="32" customWidth="1"/>
    <col min="28" max="16384" width="11.42578125" style="32"/>
  </cols>
  <sheetData>
    <row r="1" spans="1:27" ht="18.75" x14ac:dyDescent="0.25">
      <c r="A1" s="86" t="s">
        <v>147</v>
      </c>
    </row>
    <row r="2" spans="1:27" ht="19.5" thickBot="1" x14ac:dyDescent="0.35">
      <c r="A2" s="87"/>
    </row>
    <row r="3" spans="1:27" s="87" customFormat="1" ht="18.75" x14ac:dyDescent="0.3">
      <c r="B3" s="108"/>
      <c r="C3" s="109" t="s">
        <v>114</v>
      </c>
      <c r="D3" s="196" t="str">
        <f>CONCATENATE("Tätigkeit Gasverteilung für ",A_Stammdaten!B16)</f>
        <v xml:space="preserve">Tätigkeit Gasverteilung für </v>
      </c>
      <c r="E3" s="197"/>
      <c r="F3" s="197"/>
      <c r="G3" s="197"/>
      <c r="H3" s="197"/>
      <c r="I3" s="197"/>
      <c r="J3" s="197"/>
      <c r="K3" s="198"/>
      <c r="L3" s="196" t="str">
        <f>CONCATENATE("Tätigkeit Gasverteilung für ",A_Stammdaten!B17)</f>
        <v xml:space="preserve">Tätigkeit Gasverteilung für </v>
      </c>
      <c r="M3" s="197"/>
      <c r="N3" s="197"/>
      <c r="O3" s="197"/>
      <c r="P3" s="197"/>
      <c r="Q3" s="197"/>
      <c r="R3" s="197"/>
      <c r="S3" s="198"/>
      <c r="T3" s="196" t="str">
        <f>CONCATENATE("Tätigkeit Gasverteilung für ",A_Stammdaten!B18)</f>
        <v xml:space="preserve">Tätigkeit Gasverteilung für </v>
      </c>
      <c r="U3" s="197"/>
      <c r="V3" s="197"/>
      <c r="W3" s="197"/>
      <c r="X3" s="197"/>
      <c r="Y3" s="197"/>
      <c r="Z3" s="197"/>
      <c r="AA3" s="198"/>
    </row>
    <row r="4" spans="1:27" s="88" customFormat="1" ht="75" x14ac:dyDescent="0.25">
      <c r="B4" s="110"/>
      <c r="C4" s="107"/>
      <c r="D4" s="113" t="s">
        <v>192</v>
      </c>
      <c r="E4" s="22" t="s">
        <v>115</v>
      </c>
      <c r="F4" s="22" t="s">
        <v>116</v>
      </c>
      <c r="G4" s="22" t="s">
        <v>117</v>
      </c>
      <c r="H4" s="22" t="s">
        <v>118</v>
      </c>
      <c r="I4" s="22" t="s">
        <v>119</v>
      </c>
      <c r="J4" s="22" t="s">
        <v>120</v>
      </c>
      <c r="K4" s="114" t="s">
        <v>193</v>
      </c>
      <c r="L4" s="113" t="s">
        <v>192</v>
      </c>
      <c r="M4" s="22" t="s">
        <v>115</v>
      </c>
      <c r="N4" s="22" t="s">
        <v>116</v>
      </c>
      <c r="O4" s="22" t="s">
        <v>117</v>
      </c>
      <c r="P4" s="22" t="s">
        <v>118</v>
      </c>
      <c r="Q4" s="22" t="s">
        <v>119</v>
      </c>
      <c r="R4" s="22" t="s">
        <v>120</v>
      </c>
      <c r="S4" s="114" t="s">
        <v>193</v>
      </c>
      <c r="T4" s="113" t="s">
        <v>192</v>
      </c>
      <c r="U4" s="22" t="s">
        <v>115</v>
      </c>
      <c r="V4" s="22" t="s">
        <v>116</v>
      </c>
      <c r="W4" s="22" t="s">
        <v>117</v>
      </c>
      <c r="X4" s="22" t="s">
        <v>118</v>
      </c>
      <c r="Y4" s="22" t="s">
        <v>119</v>
      </c>
      <c r="Z4" s="22" t="s">
        <v>120</v>
      </c>
      <c r="AA4" s="114" t="s">
        <v>193</v>
      </c>
    </row>
    <row r="5" spans="1:27" ht="24.75" customHeight="1" x14ac:dyDescent="0.25">
      <c r="B5" s="119" t="str">
        <f>CONCATENATE("Anlagenspiegel des Jahres ",A_Stammdaten!B12-2)</f>
        <v>Anlagenspiegel des Jahres 2023</v>
      </c>
      <c r="C5" s="120"/>
      <c r="D5" s="89"/>
      <c r="E5" s="90"/>
      <c r="F5" s="90"/>
      <c r="G5" s="90"/>
      <c r="H5" s="90"/>
      <c r="I5" s="90"/>
      <c r="J5" s="90"/>
      <c r="K5" s="115"/>
      <c r="L5" s="89"/>
      <c r="M5" s="90"/>
      <c r="N5" s="90"/>
      <c r="O5" s="90"/>
      <c r="P5" s="90"/>
      <c r="Q5" s="90"/>
      <c r="R5" s="90"/>
      <c r="S5" s="115"/>
      <c r="T5" s="89"/>
      <c r="U5" s="90"/>
      <c r="V5" s="90"/>
      <c r="W5" s="90"/>
      <c r="X5" s="90"/>
      <c r="Y5" s="90"/>
      <c r="Z5" s="90"/>
      <c r="AA5" s="115"/>
    </row>
    <row r="6" spans="1:27" s="96" customFormat="1" outlineLevel="1" x14ac:dyDescent="0.25">
      <c r="A6" s="121">
        <f>A_Stammdaten!$B$12-2</f>
        <v>2023</v>
      </c>
      <c r="B6" s="92" t="s">
        <v>121</v>
      </c>
      <c r="C6" s="93" t="s">
        <v>122</v>
      </c>
      <c r="D6" s="94"/>
      <c r="E6" s="95"/>
      <c r="F6" s="95"/>
      <c r="G6" s="95"/>
      <c r="H6" s="95"/>
      <c r="I6" s="95"/>
      <c r="J6" s="95"/>
      <c r="K6" s="116"/>
      <c r="L6" s="94"/>
      <c r="M6" s="95"/>
      <c r="N6" s="95"/>
      <c r="O6" s="95"/>
      <c r="P6" s="95"/>
      <c r="Q6" s="95"/>
      <c r="R6" s="95"/>
      <c r="S6" s="116"/>
      <c r="T6" s="94"/>
      <c r="U6" s="95"/>
      <c r="V6" s="95"/>
      <c r="W6" s="95"/>
      <c r="X6" s="95"/>
      <c r="Y6" s="95"/>
      <c r="Z6" s="95"/>
      <c r="AA6" s="116"/>
    </row>
    <row r="7" spans="1:27" s="96" customFormat="1" outlineLevel="1" x14ac:dyDescent="0.25">
      <c r="A7" s="91">
        <f>A_Stammdaten!$B$12-2</f>
        <v>2023</v>
      </c>
      <c r="B7" s="97" t="s">
        <v>5</v>
      </c>
      <c r="C7" s="98" t="s">
        <v>123</v>
      </c>
      <c r="D7" s="94">
        <f t="shared" ref="D7:S7" si="0">SUM(D8:D10)</f>
        <v>0</v>
      </c>
      <c r="E7" s="95">
        <f t="shared" si="0"/>
        <v>0</v>
      </c>
      <c r="F7" s="95">
        <f t="shared" si="0"/>
        <v>0</v>
      </c>
      <c r="G7" s="95">
        <f t="shared" si="0"/>
        <v>0</v>
      </c>
      <c r="H7" s="95"/>
      <c r="I7" s="95"/>
      <c r="J7" s="95"/>
      <c r="K7" s="116">
        <f t="shared" si="0"/>
        <v>0</v>
      </c>
      <c r="L7" s="94">
        <f t="shared" si="0"/>
        <v>0</v>
      </c>
      <c r="M7" s="95">
        <f t="shared" si="0"/>
        <v>0</v>
      </c>
      <c r="N7" s="95">
        <f t="shared" si="0"/>
        <v>0</v>
      </c>
      <c r="O7" s="95">
        <f t="shared" si="0"/>
        <v>0</v>
      </c>
      <c r="P7" s="95"/>
      <c r="Q7" s="95"/>
      <c r="R7" s="95"/>
      <c r="S7" s="116">
        <f t="shared" si="0"/>
        <v>0</v>
      </c>
      <c r="T7" s="94">
        <f t="shared" ref="T7:W7" si="1">SUM(T8:T10)</f>
        <v>0</v>
      </c>
      <c r="U7" s="95">
        <f t="shared" si="1"/>
        <v>0</v>
      </c>
      <c r="V7" s="95">
        <f t="shared" si="1"/>
        <v>0</v>
      </c>
      <c r="W7" s="95">
        <f t="shared" si="1"/>
        <v>0</v>
      </c>
      <c r="X7" s="95"/>
      <c r="Y7" s="95"/>
      <c r="Z7" s="95"/>
      <c r="AA7" s="116">
        <f t="shared" ref="AA7" si="2">SUM(AA8:AA10)</f>
        <v>0</v>
      </c>
    </row>
    <row r="8" spans="1:27" s="101" customFormat="1" ht="30" outlineLevel="1" x14ac:dyDescent="0.25">
      <c r="A8" s="91">
        <f>A_Stammdaten!$B$12-2</f>
        <v>2023</v>
      </c>
      <c r="B8" s="99" t="s">
        <v>124</v>
      </c>
      <c r="C8" s="100" t="s">
        <v>125</v>
      </c>
      <c r="D8" s="111"/>
      <c r="E8" s="112"/>
      <c r="F8" s="112"/>
      <c r="G8" s="112"/>
      <c r="H8" s="112"/>
      <c r="I8" s="112"/>
      <c r="J8" s="112"/>
      <c r="K8" s="117">
        <f>D8+E8-F8+G8</f>
        <v>0</v>
      </c>
      <c r="L8" s="111"/>
      <c r="M8" s="112"/>
      <c r="N8" s="112"/>
      <c r="O8" s="112"/>
      <c r="P8" s="112"/>
      <c r="Q8" s="112"/>
      <c r="R8" s="112"/>
      <c r="S8" s="117">
        <f>L8+M8-N8+O8</f>
        <v>0</v>
      </c>
      <c r="T8" s="111"/>
      <c r="U8" s="112"/>
      <c r="V8" s="112"/>
      <c r="W8" s="112"/>
      <c r="X8" s="112"/>
      <c r="Y8" s="112"/>
      <c r="Z8" s="112"/>
      <c r="AA8" s="117">
        <f>T8+U8-V8+W8</f>
        <v>0</v>
      </c>
    </row>
    <row r="9" spans="1:27" s="96" customFormat="1" outlineLevel="1" x14ac:dyDescent="0.25">
      <c r="A9" s="91">
        <f>A_Stammdaten!$B$12-2</f>
        <v>2023</v>
      </c>
      <c r="B9" s="102" t="s">
        <v>126</v>
      </c>
      <c r="C9" s="103" t="s">
        <v>6</v>
      </c>
      <c r="D9" s="111"/>
      <c r="E9" s="112"/>
      <c r="F9" s="112"/>
      <c r="G9" s="112"/>
      <c r="H9" s="112"/>
      <c r="I9" s="112"/>
      <c r="J9" s="112"/>
      <c r="K9" s="118">
        <f>D9+E9-F9+G9</f>
        <v>0</v>
      </c>
      <c r="L9" s="111"/>
      <c r="M9" s="112"/>
      <c r="N9" s="112"/>
      <c r="O9" s="112"/>
      <c r="P9" s="112"/>
      <c r="Q9" s="112"/>
      <c r="R9" s="112"/>
      <c r="S9" s="118">
        <f>L9+M9-N9+O9</f>
        <v>0</v>
      </c>
      <c r="T9" s="111"/>
      <c r="U9" s="112"/>
      <c r="V9" s="112"/>
      <c r="W9" s="112"/>
      <c r="X9" s="112"/>
      <c r="Y9" s="112"/>
      <c r="Z9" s="112"/>
      <c r="AA9" s="118">
        <f>T9+U9-V9+W9</f>
        <v>0</v>
      </c>
    </row>
    <row r="10" spans="1:27" s="96" customFormat="1" outlineLevel="1" x14ac:dyDescent="0.25">
      <c r="A10" s="91">
        <f>A_Stammdaten!$B$12-2</f>
        <v>2023</v>
      </c>
      <c r="B10" s="102" t="s">
        <v>127</v>
      </c>
      <c r="C10" s="103" t="s">
        <v>128</v>
      </c>
      <c r="D10" s="111"/>
      <c r="E10" s="112"/>
      <c r="F10" s="112"/>
      <c r="G10" s="112"/>
      <c r="H10" s="112"/>
      <c r="I10" s="112"/>
      <c r="J10" s="112"/>
      <c r="K10" s="118">
        <f>D10+E10-F10+G10</f>
        <v>0</v>
      </c>
      <c r="L10" s="111"/>
      <c r="M10" s="112"/>
      <c r="N10" s="112"/>
      <c r="O10" s="112"/>
      <c r="P10" s="112"/>
      <c r="Q10" s="112"/>
      <c r="R10" s="112"/>
      <c r="S10" s="118">
        <f>L10+M10-N10+O10</f>
        <v>0</v>
      </c>
      <c r="T10" s="111"/>
      <c r="U10" s="112"/>
      <c r="V10" s="112"/>
      <c r="W10" s="112"/>
      <c r="X10" s="112"/>
      <c r="Y10" s="112"/>
      <c r="Z10" s="112"/>
      <c r="AA10" s="118">
        <f>T10+U10-V10+W10</f>
        <v>0</v>
      </c>
    </row>
    <row r="11" spans="1:27" s="96" customFormat="1" outlineLevel="1" x14ac:dyDescent="0.25">
      <c r="A11" s="91">
        <f>A_Stammdaten!$B$12-2</f>
        <v>2023</v>
      </c>
      <c r="B11" s="97" t="s">
        <v>7</v>
      </c>
      <c r="C11" s="98" t="s">
        <v>129</v>
      </c>
      <c r="D11" s="105">
        <f t="shared" ref="D11:S11" si="3">SUM(D12:D15)</f>
        <v>0</v>
      </c>
      <c r="E11" s="104">
        <f t="shared" si="3"/>
        <v>0</v>
      </c>
      <c r="F11" s="104">
        <f t="shared" si="3"/>
        <v>0</v>
      </c>
      <c r="G11" s="104">
        <f t="shared" si="3"/>
        <v>0</v>
      </c>
      <c r="H11" s="104"/>
      <c r="I11" s="104"/>
      <c r="J11" s="104"/>
      <c r="K11" s="118">
        <f t="shared" si="3"/>
        <v>0</v>
      </c>
      <c r="L11" s="105">
        <f t="shared" si="3"/>
        <v>0</v>
      </c>
      <c r="M11" s="104">
        <f t="shared" si="3"/>
        <v>0</v>
      </c>
      <c r="N11" s="104">
        <f t="shared" si="3"/>
        <v>0</v>
      </c>
      <c r="O11" s="104">
        <f t="shared" si="3"/>
        <v>0</v>
      </c>
      <c r="P11" s="104"/>
      <c r="Q11" s="104"/>
      <c r="R11" s="104"/>
      <c r="S11" s="118">
        <f t="shared" si="3"/>
        <v>0</v>
      </c>
      <c r="T11" s="105">
        <f t="shared" ref="T11:W11" si="4">SUM(T12:T15)</f>
        <v>0</v>
      </c>
      <c r="U11" s="104">
        <f t="shared" si="4"/>
        <v>0</v>
      </c>
      <c r="V11" s="104">
        <f t="shared" si="4"/>
        <v>0</v>
      </c>
      <c r="W11" s="104">
        <f t="shared" si="4"/>
        <v>0</v>
      </c>
      <c r="X11" s="104"/>
      <c r="Y11" s="104"/>
      <c r="Z11" s="104"/>
      <c r="AA11" s="118">
        <f t="shared" ref="AA11" si="5">SUM(AA12:AA15)</f>
        <v>0</v>
      </c>
    </row>
    <row r="12" spans="1:27" s="96" customFormat="1" ht="30" outlineLevel="1" x14ac:dyDescent="0.25">
      <c r="A12" s="91">
        <f>A_Stammdaten!$B$12-2</f>
        <v>2023</v>
      </c>
      <c r="B12" s="102" t="s">
        <v>124</v>
      </c>
      <c r="C12" s="103" t="s">
        <v>130</v>
      </c>
      <c r="D12" s="111"/>
      <c r="E12" s="112"/>
      <c r="F12" s="112"/>
      <c r="G12" s="112"/>
      <c r="H12" s="112"/>
      <c r="I12" s="112"/>
      <c r="J12" s="112"/>
      <c r="K12" s="118">
        <f>D12+E12-F12+G12</f>
        <v>0</v>
      </c>
      <c r="L12" s="111"/>
      <c r="M12" s="112"/>
      <c r="N12" s="112"/>
      <c r="O12" s="112"/>
      <c r="P12" s="112"/>
      <c r="Q12" s="112"/>
      <c r="R12" s="112"/>
      <c r="S12" s="118">
        <f>L12+M12-N12+O12</f>
        <v>0</v>
      </c>
      <c r="T12" s="111"/>
      <c r="U12" s="112"/>
      <c r="V12" s="112"/>
      <c r="W12" s="112"/>
      <c r="X12" s="112"/>
      <c r="Y12" s="112"/>
      <c r="Z12" s="112"/>
      <c r="AA12" s="118">
        <f>T12+U12-V12+W12</f>
        <v>0</v>
      </c>
    </row>
    <row r="13" spans="1:27" s="96" customFormat="1" outlineLevel="1" x14ac:dyDescent="0.25">
      <c r="A13" s="91">
        <f>A_Stammdaten!$B$12-2</f>
        <v>2023</v>
      </c>
      <c r="B13" s="102" t="s">
        <v>126</v>
      </c>
      <c r="C13" s="103" t="s">
        <v>131</v>
      </c>
      <c r="D13" s="111"/>
      <c r="E13" s="112"/>
      <c r="F13" s="112"/>
      <c r="G13" s="112"/>
      <c r="H13" s="112"/>
      <c r="I13" s="112"/>
      <c r="J13" s="112"/>
      <c r="K13" s="118">
        <f>D13+E13-F13+G13</f>
        <v>0</v>
      </c>
      <c r="L13" s="111"/>
      <c r="M13" s="112"/>
      <c r="N13" s="112"/>
      <c r="O13" s="112"/>
      <c r="P13" s="112"/>
      <c r="Q13" s="112"/>
      <c r="R13" s="112"/>
      <c r="S13" s="118">
        <f>L13+M13-N13+O13</f>
        <v>0</v>
      </c>
      <c r="T13" s="111"/>
      <c r="U13" s="112"/>
      <c r="V13" s="112"/>
      <c r="W13" s="112"/>
      <c r="X13" s="112"/>
      <c r="Y13" s="112"/>
      <c r="Z13" s="112"/>
      <c r="AA13" s="118">
        <f>T13+U13-V13+W13</f>
        <v>0</v>
      </c>
    </row>
    <row r="14" spans="1:27" s="96" customFormat="1" outlineLevel="1" x14ac:dyDescent="0.25">
      <c r="A14" s="91">
        <f>A_Stammdaten!$B$12-2</f>
        <v>2023</v>
      </c>
      <c r="B14" s="102" t="s">
        <v>127</v>
      </c>
      <c r="C14" s="103" t="s">
        <v>132</v>
      </c>
      <c r="D14" s="111"/>
      <c r="E14" s="112"/>
      <c r="F14" s="112"/>
      <c r="G14" s="112"/>
      <c r="H14" s="112"/>
      <c r="I14" s="112"/>
      <c r="J14" s="112"/>
      <c r="K14" s="118">
        <f>D14+E14-F14+G14</f>
        <v>0</v>
      </c>
      <c r="L14" s="111"/>
      <c r="M14" s="112"/>
      <c r="N14" s="112"/>
      <c r="O14" s="112"/>
      <c r="P14" s="112"/>
      <c r="Q14" s="112"/>
      <c r="R14" s="112"/>
      <c r="S14" s="118">
        <f>L14+M14-N14+O14</f>
        <v>0</v>
      </c>
      <c r="T14" s="111"/>
      <c r="U14" s="112"/>
      <c r="V14" s="112"/>
      <c r="W14" s="112"/>
      <c r="X14" s="112"/>
      <c r="Y14" s="112"/>
      <c r="Z14" s="112"/>
      <c r="AA14" s="118">
        <f>T14+U14-V14+W14</f>
        <v>0</v>
      </c>
    </row>
    <row r="15" spans="1:27" s="96" customFormat="1" ht="15.75" outlineLevel="1" thickBot="1" x14ac:dyDescent="0.3">
      <c r="A15" s="91">
        <f>A_Stammdaten!$B$12-2</f>
        <v>2023</v>
      </c>
      <c r="B15" s="102" t="s">
        <v>133</v>
      </c>
      <c r="C15" s="103" t="s">
        <v>134</v>
      </c>
      <c r="D15" s="136"/>
      <c r="E15" s="137"/>
      <c r="F15" s="137"/>
      <c r="G15" s="137"/>
      <c r="H15" s="137"/>
      <c r="I15" s="137"/>
      <c r="J15" s="137"/>
      <c r="K15" s="138">
        <f>D15+E15-F15+G15</f>
        <v>0</v>
      </c>
      <c r="L15" s="136"/>
      <c r="M15" s="137"/>
      <c r="N15" s="137"/>
      <c r="O15" s="137"/>
      <c r="P15" s="137"/>
      <c r="Q15" s="137"/>
      <c r="R15" s="137"/>
      <c r="S15" s="138">
        <f>L15+M15-N15+O15</f>
        <v>0</v>
      </c>
      <c r="T15" s="136"/>
      <c r="U15" s="137"/>
      <c r="V15" s="137"/>
      <c r="W15" s="137"/>
      <c r="X15" s="137"/>
      <c r="Y15" s="137"/>
      <c r="Z15" s="137"/>
      <c r="AA15" s="138">
        <f>T15+U15-V15+W15</f>
        <v>0</v>
      </c>
    </row>
  </sheetData>
  <mergeCells count="3">
    <mergeCell ref="D3:K3"/>
    <mergeCell ref="L3:S3"/>
    <mergeCell ref="T3:AA3"/>
  </mergeCells>
  <pageMargins left="0.78740157480314965" right="0.78740157480314965" top="0.74803149606299213" bottom="0.39370078740157483" header="0.23622047244094491" footer="0.15748031496062992"/>
  <pageSetup paperSize="9"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5" tint="0.39997558519241921"/>
    <pageSetUpPr fitToPage="1"/>
  </sheetPr>
  <dimension ref="A1:P52"/>
  <sheetViews>
    <sheetView zoomScaleNormal="100" zoomScaleSheetLayoutView="100" workbookViewId="0">
      <pane ySplit="5" topLeftCell="A6" activePane="bottomLeft" state="frozen"/>
      <selection activeCell="B8" sqref="B8"/>
      <selection pane="bottomLeft" activeCell="A6" sqref="A6"/>
    </sheetView>
  </sheetViews>
  <sheetFormatPr baseColWidth="10" defaultRowHeight="15" x14ac:dyDescent="0.25"/>
  <cols>
    <col min="1" max="1" width="11.42578125" style="6"/>
    <col min="2" max="2" width="11.85546875" style="6" customWidth="1"/>
    <col min="3" max="3" width="31.28515625" style="32" customWidth="1"/>
    <col min="4" max="6" width="17.85546875" style="6" customWidth="1"/>
    <col min="7" max="7" width="20" style="6" customWidth="1"/>
    <col min="8" max="16" width="14.7109375" style="6" customWidth="1"/>
    <col min="17" max="16384" width="11.42578125" style="6"/>
  </cols>
  <sheetData>
    <row r="1" spans="1:16" ht="24.95" customHeight="1" x14ac:dyDescent="0.25">
      <c r="A1" s="13" t="s">
        <v>151</v>
      </c>
      <c r="D1" s="7"/>
      <c r="E1" s="7"/>
      <c r="F1" s="7"/>
      <c r="G1" s="7"/>
    </row>
    <row r="2" spans="1:16" s="32" customFormat="1" ht="24.95" customHeight="1" x14ac:dyDescent="0.25">
      <c r="A2" s="13"/>
      <c r="D2" s="7"/>
      <c r="E2" s="7"/>
      <c r="F2" s="7"/>
      <c r="G2" s="7"/>
    </row>
    <row r="3" spans="1:16" ht="15" customHeight="1" x14ac:dyDescent="0.25">
      <c r="A3" s="9">
        <v>1</v>
      </c>
      <c r="B3" s="9">
        <v>2</v>
      </c>
      <c r="C3" s="9">
        <v>3</v>
      </c>
      <c r="D3" s="9">
        <v>4</v>
      </c>
      <c r="E3" s="9">
        <v>5</v>
      </c>
      <c r="F3" s="9">
        <v>6</v>
      </c>
      <c r="G3" s="9">
        <v>7</v>
      </c>
      <c r="H3" s="9">
        <v>8</v>
      </c>
      <c r="I3" s="9">
        <v>9</v>
      </c>
      <c r="J3" s="9">
        <v>10</v>
      </c>
      <c r="K3" s="9">
        <v>11</v>
      </c>
      <c r="L3" s="9">
        <v>12</v>
      </c>
      <c r="M3" s="9">
        <v>13</v>
      </c>
      <c r="N3" s="9">
        <v>14</v>
      </c>
      <c r="O3" s="9">
        <v>15</v>
      </c>
      <c r="P3" s="9">
        <v>16</v>
      </c>
    </row>
    <row r="4" spans="1:16" s="12" customFormat="1" ht="39.950000000000003" customHeight="1" x14ac:dyDescent="0.3">
      <c r="A4" s="10"/>
      <c r="B4" s="10"/>
      <c r="C4" s="11" t="s">
        <v>199</v>
      </c>
      <c r="D4" s="11"/>
      <c r="E4" s="11"/>
      <c r="F4" s="11"/>
      <c r="G4" s="11"/>
      <c r="H4" s="199" t="s">
        <v>81</v>
      </c>
      <c r="I4" s="200"/>
      <c r="J4" s="50" t="s">
        <v>79</v>
      </c>
      <c r="K4" s="28"/>
      <c r="L4" s="28"/>
      <c r="M4" s="28"/>
      <c r="N4" s="28"/>
      <c r="O4" s="28"/>
      <c r="P4" s="44"/>
    </row>
    <row r="5" spans="1:16" ht="30" x14ac:dyDescent="0.25">
      <c r="A5" s="29" t="s">
        <v>62</v>
      </c>
      <c r="B5" s="14" t="s">
        <v>64</v>
      </c>
      <c r="C5" s="14" t="s">
        <v>150</v>
      </c>
      <c r="D5" s="2" t="s">
        <v>87</v>
      </c>
      <c r="E5" s="2" t="s">
        <v>14</v>
      </c>
      <c r="F5" s="2" t="s">
        <v>175</v>
      </c>
      <c r="G5" s="2" t="str">
        <f>"(Erwarteter) Stand zum 31.12."&amp;A_Stammdaten!B12</f>
        <v>(Erwarteter) Stand zum 31.12.2025</v>
      </c>
      <c r="H5" s="1" t="str">
        <f>"Restwert zum 01.01."&amp;A_Stammdaten!B12</f>
        <v>Restwert zum 01.01.2025</v>
      </c>
      <c r="I5" s="1" t="str">
        <f>"Restwert zum 31.12."&amp;A_Stammdaten!B12</f>
        <v>Restwert zum 31.12.2025</v>
      </c>
      <c r="J5" s="1">
        <v>2021</v>
      </c>
      <c r="K5" s="1">
        <v>2022</v>
      </c>
      <c r="L5" s="1">
        <v>2023</v>
      </c>
      <c r="M5" s="1">
        <v>2024</v>
      </c>
      <c r="N5" s="1">
        <v>2025</v>
      </c>
      <c r="O5" s="1">
        <v>2026</v>
      </c>
      <c r="P5" s="1">
        <v>2027</v>
      </c>
    </row>
    <row r="6" spans="1:16" x14ac:dyDescent="0.25">
      <c r="A6" s="17"/>
      <c r="B6" s="46"/>
      <c r="C6" s="127"/>
      <c r="D6" s="17"/>
      <c r="E6" s="17"/>
      <c r="F6" s="17"/>
      <c r="G6" s="16">
        <f>IF(B6&gt;A_Stammdaten!$B$12,0,SUM(D6,E6)-F6)</f>
        <v>0</v>
      </c>
      <c r="H6" s="45">
        <f>HLOOKUP(A_Stammdaten!$B$12,$J$5:$P$52,ROW(B6)-4,FALSE)+IF(OR(B6=0,A_Stammdaten!$B$12&lt;B6),0,G6*1/20)</f>
        <v>0</v>
      </c>
      <c r="I6" s="45">
        <f>HLOOKUP(A_Stammdaten!$B$12,$J$5:$P$52,ROW(B6)-4,FALSE)</f>
        <v>0</v>
      </c>
      <c r="J6" s="45">
        <f t="shared" ref="J6:P15" si="0">IF(OR($G6=0,J$5&lt;$B6,$B6=0,20-(J$5-$B6)=0),0,$G6*(19-(J$5-$B6))/20)</f>
        <v>0</v>
      </c>
      <c r="K6" s="45">
        <f t="shared" si="0"/>
        <v>0</v>
      </c>
      <c r="L6" s="45">
        <f t="shared" si="0"/>
        <v>0</v>
      </c>
      <c r="M6" s="45">
        <f t="shared" si="0"/>
        <v>0</v>
      </c>
      <c r="N6" s="45">
        <f t="shared" si="0"/>
        <v>0</v>
      </c>
      <c r="O6" s="45">
        <f t="shared" si="0"/>
        <v>0</v>
      </c>
      <c r="P6" s="45">
        <f t="shared" si="0"/>
        <v>0</v>
      </c>
    </row>
    <row r="7" spans="1:16" ht="15" customHeight="1" x14ac:dyDescent="0.25">
      <c r="A7" s="17"/>
      <c r="B7" s="46"/>
      <c r="C7" s="17"/>
      <c r="D7" s="17"/>
      <c r="E7" s="17"/>
      <c r="F7" s="17"/>
      <c r="G7" s="16">
        <f>IF(B7&gt;A_Stammdaten!$B$12,0,SUM(D7,E7)-F7)</f>
        <v>0</v>
      </c>
      <c r="H7" s="45">
        <f>HLOOKUP(A_Stammdaten!$B$12,$J$5:$P$52,ROW(B7)-4,FALSE)+IF(OR(B7=0,A_Stammdaten!$B$12&lt;B7),0,G7*1/20)</f>
        <v>0</v>
      </c>
      <c r="I7" s="45">
        <f>HLOOKUP(A_Stammdaten!$B$12,$J$5:$P$52,ROW(B7)-4,FALSE)</f>
        <v>0</v>
      </c>
      <c r="J7" s="45">
        <f t="shared" si="0"/>
        <v>0</v>
      </c>
      <c r="K7" s="45">
        <f t="shared" si="0"/>
        <v>0</v>
      </c>
      <c r="L7" s="45">
        <f t="shared" si="0"/>
        <v>0</v>
      </c>
      <c r="M7" s="45">
        <f t="shared" si="0"/>
        <v>0</v>
      </c>
      <c r="N7" s="45">
        <f t="shared" si="0"/>
        <v>0</v>
      </c>
      <c r="O7" s="45">
        <f t="shared" si="0"/>
        <v>0</v>
      </c>
      <c r="P7" s="45">
        <f t="shared" si="0"/>
        <v>0</v>
      </c>
    </row>
    <row r="8" spans="1:16" ht="15" customHeight="1" x14ac:dyDescent="0.25">
      <c r="A8" s="17"/>
      <c r="B8" s="46"/>
      <c r="C8" s="17"/>
      <c r="D8" s="17"/>
      <c r="E8" s="17"/>
      <c r="F8" s="17"/>
      <c r="G8" s="16">
        <f>IF(B8&gt;A_Stammdaten!$B$12,0,SUM(D8,E8)-F8)</f>
        <v>0</v>
      </c>
      <c r="H8" s="45">
        <f>HLOOKUP(A_Stammdaten!$B$12,$J$5:$P$52,ROW(B8)-4,FALSE)+IF(OR(B8=0,A_Stammdaten!$B$12&lt;B8),0,G8*1/20)</f>
        <v>0</v>
      </c>
      <c r="I8" s="45">
        <f>HLOOKUP(A_Stammdaten!$B$12,$J$5:$P$52,ROW(B8)-4,FALSE)</f>
        <v>0</v>
      </c>
      <c r="J8" s="45">
        <f t="shared" si="0"/>
        <v>0</v>
      </c>
      <c r="K8" s="45">
        <f t="shared" si="0"/>
        <v>0</v>
      </c>
      <c r="L8" s="45">
        <f t="shared" si="0"/>
        <v>0</v>
      </c>
      <c r="M8" s="45">
        <f t="shared" si="0"/>
        <v>0</v>
      </c>
      <c r="N8" s="45">
        <f t="shared" si="0"/>
        <v>0</v>
      </c>
      <c r="O8" s="45">
        <f t="shared" si="0"/>
        <v>0</v>
      </c>
      <c r="P8" s="45">
        <f t="shared" si="0"/>
        <v>0</v>
      </c>
    </row>
    <row r="9" spans="1:16" ht="15" customHeight="1" x14ac:dyDescent="0.25">
      <c r="A9" s="17"/>
      <c r="B9" s="46"/>
      <c r="C9" s="17"/>
      <c r="D9" s="17"/>
      <c r="E9" s="17"/>
      <c r="F9" s="17"/>
      <c r="G9" s="16">
        <f>IF(B9&gt;A_Stammdaten!$B$12,0,SUM(D9,E9)-F9)</f>
        <v>0</v>
      </c>
      <c r="H9" s="45">
        <f>HLOOKUP(A_Stammdaten!$B$12,$J$5:$P$52,ROW(B9)-4,FALSE)+IF(OR(B9=0,A_Stammdaten!$B$12&lt;B9),0,G9*1/20)</f>
        <v>0</v>
      </c>
      <c r="I9" s="45">
        <f>HLOOKUP(A_Stammdaten!$B$12,$J$5:$P$52,ROW(B9)-4,FALSE)</f>
        <v>0</v>
      </c>
      <c r="J9" s="45">
        <f t="shared" si="0"/>
        <v>0</v>
      </c>
      <c r="K9" s="45">
        <f t="shared" si="0"/>
        <v>0</v>
      </c>
      <c r="L9" s="45">
        <f t="shared" si="0"/>
        <v>0</v>
      </c>
      <c r="M9" s="45">
        <f t="shared" si="0"/>
        <v>0</v>
      </c>
      <c r="N9" s="45">
        <f t="shared" si="0"/>
        <v>0</v>
      </c>
      <c r="O9" s="45">
        <f t="shared" si="0"/>
        <v>0</v>
      </c>
      <c r="P9" s="45">
        <f t="shared" si="0"/>
        <v>0</v>
      </c>
    </row>
    <row r="10" spans="1:16" ht="15" customHeight="1" x14ac:dyDescent="0.25">
      <c r="A10" s="17"/>
      <c r="B10" s="46"/>
      <c r="C10" s="17"/>
      <c r="D10" s="17"/>
      <c r="E10" s="17"/>
      <c r="F10" s="17"/>
      <c r="G10" s="16">
        <f>IF(B10&gt;A_Stammdaten!$B$12,0,SUM(D10,E10)-F10)</f>
        <v>0</v>
      </c>
      <c r="H10" s="45">
        <f>HLOOKUP(A_Stammdaten!$B$12,$J$5:$P$52,ROW(B10)-4,FALSE)+IF(OR(B10=0,A_Stammdaten!$B$12&lt;B10),0,G10*1/20)</f>
        <v>0</v>
      </c>
      <c r="I10" s="45">
        <f>HLOOKUP(A_Stammdaten!$B$12,$J$5:$P$52,ROW(B10)-4,FALSE)</f>
        <v>0</v>
      </c>
      <c r="J10" s="45">
        <f t="shared" si="0"/>
        <v>0</v>
      </c>
      <c r="K10" s="45">
        <f t="shared" si="0"/>
        <v>0</v>
      </c>
      <c r="L10" s="45">
        <f t="shared" si="0"/>
        <v>0</v>
      </c>
      <c r="M10" s="45">
        <f t="shared" si="0"/>
        <v>0</v>
      </c>
      <c r="N10" s="45">
        <f t="shared" si="0"/>
        <v>0</v>
      </c>
      <c r="O10" s="45">
        <f t="shared" si="0"/>
        <v>0</v>
      </c>
      <c r="P10" s="45">
        <f t="shared" si="0"/>
        <v>0</v>
      </c>
    </row>
    <row r="11" spans="1:16" ht="15" customHeight="1" x14ac:dyDescent="0.25">
      <c r="A11" s="17"/>
      <c r="B11" s="46"/>
      <c r="C11" s="17"/>
      <c r="D11" s="17"/>
      <c r="E11" s="17"/>
      <c r="F11" s="17"/>
      <c r="G11" s="16">
        <f>IF(B11&gt;A_Stammdaten!$B$12,0,SUM(D11,E11)-F11)</f>
        <v>0</v>
      </c>
      <c r="H11" s="45">
        <f>HLOOKUP(A_Stammdaten!$B$12,$J$5:$P$52,ROW(B11)-4,FALSE)+IF(OR(B11=0,A_Stammdaten!$B$12&lt;B11),0,G11*1/20)</f>
        <v>0</v>
      </c>
      <c r="I11" s="45">
        <f>HLOOKUP(A_Stammdaten!$B$12,$J$5:$P$52,ROW(B11)-4,FALSE)</f>
        <v>0</v>
      </c>
      <c r="J11" s="45">
        <f t="shared" si="0"/>
        <v>0</v>
      </c>
      <c r="K11" s="45">
        <f t="shared" si="0"/>
        <v>0</v>
      </c>
      <c r="L11" s="45">
        <f t="shared" si="0"/>
        <v>0</v>
      </c>
      <c r="M11" s="45">
        <f t="shared" si="0"/>
        <v>0</v>
      </c>
      <c r="N11" s="45">
        <f t="shared" si="0"/>
        <v>0</v>
      </c>
      <c r="O11" s="45">
        <f t="shared" si="0"/>
        <v>0</v>
      </c>
      <c r="P11" s="45">
        <f t="shared" si="0"/>
        <v>0</v>
      </c>
    </row>
    <row r="12" spans="1:16" ht="15" customHeight="1" x14ac:dyDescent="0.25">
      <c r="A12" s="17"/>
      <c r="B12" s="46"/>
      <c r="C12" s="17"/>
      <c r="D12" s="17"/>
      <c r="E12" s="17"/>
      <c r="F12" s="17"/>
      <c r="G12" s="16">
        <f>IF(B12&gt;A_Stammdaten!$B$12,0,SUM(D12,E12)-F12)</f>
        <v>0</v>
      </c>
      <c r="H12" s="45">
        <f>HLOOKUP(A_Stammdaten!$B$12,$J$5:$P$52,ROW(B12)-4,FALSE)+IF(OR(B12=0,A_Stammdaten!$B$12&lt;B12),0,G12*1/20)</f>
        <v>0</v>
      </c>
      <c r="I12" s="45">
        <f>HLOOKUP(A_Stammdaten!$B$12,$J$5:$P$52,ROW(B12)-4,FALSE)</f>
        <v>0</v>
      </c>
      <c r="J12" s="45">
        <f t="shared" si="0"/>
        <v>0</v>
      </c>
      <c r="K12" s="45">
        <f t="shared" si="0"/>
        <v>0</v>
      </c>
      <c r="L12" s="45">
        <f t="shared" si="0"/>
        <v>0</v>
      </c>
      <c r="M12" s="45">
        <f t="shared" si="0"/>
        <v>0</v>
      </c>
      <c r="N12" s="45">
        <f t="shared" si="0"/>
        <v>0</v>
      </c>
      <c r="O12" s="45">
        <f t="shared" si="0"/>
        <v>0</v>
      </c>
      <c r="P12" s="45">
        <f t="shared" si="0"/>
        <v>0</v>
      </c>
    </row>
    <row r="13" spans="1:16" s="8" customFormat="1" ht="15" customHeight="1" x14ac:dyDescent="0.25">
      <c r="A13" s="36"/>
      <c r="B13" s="46"/>
      <c r="C13" s="17"/>
      <c r="D13" s="17"/>
      <c r="E13" s="17"/>
      <c r="F13" s="17"/>
      <c r="G13" s="16">
        <f>IF(B13&gt;A_Stammdaten!$B$12,0,SUM(D13,E13)-F13)</f>
        <v>0</v>
      </c>
      <c r="H13" s="45">
        <f>HLOOKUP(A_Stammdaten!$B$12,$J$5:$P$52,ROW(B13)-4,FALSE)+IF(OR(B13=0,A_Stammdaten!$B$12&lt;B13),0,G13*1/20)</f>
        <v>0</v>
      </c>
      <c r="I13" s="45">
        <f>HLOOKUP(A_Stammdaten!$B$12,$J$5:$P$52,ROW(B13)-4,FALSE)</f>
        <v>0</v>
      </c>
      <c r="J13" s="45">
        <f t="shared" si="0"/>
        <v>0</v>
      </c>
      <c r="K13" s="45">
        <f t="shared" si="0"/>
        <v>0</v>
      </c>
      <c r="L13" s="45">
        <f t="shared" si="0"/>
        <v>0</v>
      </c>
      <c r="M13" s="45">
        <f t="shared" si="0"/>
        <v>0</v>
      </c>
      <c r="N13" s="45">
        <f t="shared" si="0"/>
        <v>0</v>
      </c>
      <c r="O13" s="45">
        <f t="shared" si="0"/>
        <v>0</v>
      </c>
      <c r="P13" s="45">
        <f t="shared" si="0"/>
        <v>0</v>
      </c>
    </row>
    <row r="14" spans="1:16" x14ac:dyDescent="0.25">
      <c r="A14" s="36"/>
      <c r="B14" s="46"/>
      <c r="C14" s="17"/>
      <c r="D14" s="17"/>
      <c r="E14" s="17"/>
      <c r="F14" s="17"/>
      <c r="G14" s="16">
        <f>IF(B14&gt;A_Stammdaten!$B$12,0,SUM(D14,E14)-F14)</f>
        <v>0</v>
      </c>
      <c r="H14" s="45">
        <f>HLOOKUP(A_Stammdaten!$B$12,$J$5:$P$52,ROW(B14)-4,FALSE)+IF(OR(B14=0,A_Stammdaten!$B$12&lt;B14),0,G14*1/20)</f>
        <v>0</v>
      </c>
      <c r="I14" s="45">
        <f>HLOOKUP(A_Stammdaten!$B$12,$J$5:$P$52,ROW(B14)-4,FALSE)</f>
        <v>0</v>
      </c>
      <c r="J14" s="45">
        <f t="shared" si="0"/>
        <v>0</v>
      </c>
      <c r="K14" s="45">
        <f t="shared" si="0"/>
        <v>0</v>
      </c>
      <c r="L14" s="45">
        <f t="shared" si="0"/>
        <v>0</v>
      </c>
      <c r="M14" s="45">
        <f t="shared" si="0"/>
        <v>0</v>
      </c>
      <c r="N14" s="45">
        <f t="shared" si="0"/>
        <v>0</v>
      </c>
      <c r="O14" s="45">
        <f t="shared" si="0"/>
        <v>0</v>
      </c>
      <c r="P14" s="45">
        <f t="shared" si="0"/>
        <v>0</v>
      </c>
    </row>
    <row r="15" spans="1:16" x14ac:dyDescent="0.25">
      <c r="A15" s="36"/>
      <c r="B15" s="46"/>
      <c r="C15" s="17"/>
      <c r="D15" s="17"/>
      <c r="E15" s="17"/>
      <c r="F15" s="17"/>
      <c r="G15" s="16">
        <f>IF(B15&gt;A_Stammdaten!$B$12,0,SUM(D15,E15)-F15)</f>
        <v>0</v>
      </c>
      <c r="H15" s="45">
        <f>HLOOKUP(A_Stammdaten!$B$12,$J$5:$P$52,ROW(B15)-4,FALSE)+IF(OR(B15=0,A_Stammdaten!$B$12&lt;B15),0,G15*1/20)</f>
        <v>0</v>
      </c>
      <c r="I15" s="45">
        <f>HLOOKUP(A_Stammdaten!$B$12,$J$5:$P$52,ROW(B15)-4,FALSE)</f>
        <v>0</v>
      </c>
      <c r="J15" s="45">
        <f t="shared" si="0"/>
        <v>0</v>
      </c>
      <c r="K15" s="45">
        <f t="shared" si="0"/>
        <v>0</v>
      </c>
      <c r="L15" s="45">
        <f t="shared" si="0"/>
        <v>0</v>
      </c>
      <c r="M15" s="45">
        <f t="shared" si="0"/>
        <v>0</v>
      </c>
      <c r="N15" s="45">
        <f t="shared" si="0"/>
        <v>0</v>
      </c>
      <c r="O15" s="45">
        <f t="shared" si="0"/>
        <v>0</v>
      </c>
      <c r="P15" s="45">
        <f t="shared" si="0"/>
        <v>0</v>
      </c>
    </row>
    <row r="16" spans="1:16" x14ac:dyDescent="0.25">
      <c r="A16" s="36"/>
      <c r="B16" s="46"/>
      <c r="C16" s="17"/>
      <c r="D16" s="17"/>
      <c r="E16" s="17"/>
      <c r="F16" s="17"/>
      <c r="G16" s="16">
        <f>IF(B16&gt;A_Stammdaten!$B$12,0,SUM(D16,E16)-F16)</f>
        <v>0</v>
      </c>
      <c r="H16" s="45">
        <f>HLOOKUP(A_Stammdaten!$B$12,$J$5:$P$52,ROW(B16)-4,FALSE)+IF(OR(B16=0,A_Stammdaten!$B$12&lt;B16),0,G16*1/20)</f>
        <v>0</v>
      </c>
      <c r="I16" s="45">
        <f>HLOOKUP(A_Stammdaten!$B$12,$J$5:$P$52,ROW(B16)-4,FALSE)</f>
        <v>0</v>
      </c>
      <c r="J16" s="45">
        <f t="shared" ref="J16:P25" si="1">IF(OR($G16=0,J$5&lt;$B16,$B16=0,20-(J$5-$B16)=0),0,$G16*(19-(J$5-$B16))/20)</f>
        <v>0</v>
      </c>
      <c r="K16" s="45">
        <f t="shared" si="1"/>
        <v>0</v>
      </c>
      <c r="L16" s="45">
        <f t="shared" si="1"/>
        <v>0</v>
      </c>
      <c r="M16" s="45">
        <f t="shared" si="1"/>
        <v>0</v>
      </c>
      <c r="N16" s="45">
        <f t="shared" si="1"/>
        <v>0</v>
      </c>
      <c r="O16" s="45">
        <f t="shared" si="1"/>
        <v>0</v>
      </c>
      <c r="P16" s="45">
        <f t="shared" si="1"/>
        <v>0</v>
      </c>
    </row>
    <row r="17" spans="1:16" x14ac:dyDescent="0.25">
      <c r="A17" s="36"/>
      <c r="B17" s="46"/>
      <c r="C17" s="17"/>
      <c r="D17" s="17"/>
      <c r="E17" s="17"/>
      <c r="F17" s="17"/>
      <c r="G17" s="16">
        <f>IF(B17&gt;A_Stammdaten!$B$12,0,SUM(D17,E17)-F17)</f>
        <v>0</v>
      </c>
      <c r="H17" s="45">
        <f>HLOOKUP(A_Stammdaten!$B$12,$J$5:$P$52,ROW(B17)-4,FALSE)+IF(OR(B17=0,A_Stammdaten!$B$12&lt;B17),0,G17*1/20)</f>
        <v>0</v>
      </c>
      <c r="I17" s="45">
        <f>HLOOKUP(A_Stammdaten!$B$12,$J$5:$P$52,ROW(B17)-4,FALSE)</f>
        <v>0</v>
      </c>
      <c r="J17" s="45">
        <f t="shared" si="1"/>
        <v>0</v>
      </c>
      <c r="K17" s="45">
        <f t="shared" si="1"/>
        <v>0</v>
      </c>
      <c r="L17" s="45">
        <f t="shared" si="1"/>
        <v>0</v>
      </c>
      <c r="M17" s="45">
        <f t="shared" si="1"/>
        <v>0</v>
      </c>
      <c r="N17" s="45">
        <f t="shared" si="1"/>
        <v>0</v>
      </c>
      <c r="O17" s="45">
        <f t="shared" si="1"/>
        <v>0</v>
      </c>
      <c r="P17" s="45">
        <f t="shared" si="1"/>
        <v>0</v>
      </c>
    </row>
    <row r="18" spans="1:16" x14ac:dyDescent="0.25">
      <c r="A18" s="36"/>
      <c r="B18" s="46"/>
      <c r="C18" s="17"/>
      <c r="D18" s="17"/>
      <c r="E18" s="17"/>
      <c r="F18" s="17"/>
      <c r="G18" s="16">
        <f>IF(B18&gt;A_Stammdaten!$B$12,0,SUM(D18,E18)-F18)</f>
        <v>0</v>
      </c>
      <c r="H18" s="45">
        <f>HLOOKUP(A_Stammdaten!$B$12,$J$5:$P$52,ROW(B18)-4,FALSE)+IF(OR(B18=0,A_Stammdaten!$B$12&lt;B18),0,G18*1/20)</f>
        <v>0</v>
      </c>
      <c r="I18" s="45">
        <f>HLOOKUP(A_Stammdaten!$B$12,$J$5:$P$52,ROW(B18)-4,FALSE)</f>
        <v>0</v>
      </c>
      <c r="J18" s="45">
        <f t="shared" si="1"/>
        <v>0</v>
      </c>
      <c r="K18" s="45">
        <f t="shared" si="1"/>
        <v>0</v>
      </c>
      <c r="L18" s="45">
        <f t="shared" si="1"/>
        <v>0</v>
      </c>
      <c r="M18" s="45">
        <f t="shared" si="1"/>
        <v>0</v>
      </c>
      <c r="N18" s="45">
        <f t="shared" si="1"/>
        <v>0</v>
      </c>
      <c r="O18" s="45">
        <f t="shared" si="1"/>
        <v>0</v>
      </c>
      <c r="P18" s="45">
        <f t="shared" si="1"/>
        <v>0</v>
      </c>
    </row>
    <row r="19" spans="1:16" x14ac:dyDescent="0.25">
      <c r="A19" s="36"/>
      <c r="B19" s="46"/>
      <c r="C19" s="17"/>
      <c r="D19" s="17"/>
      <c r="E19" s="17"/>
      <c r="F19" s="17"/>
      <c r="G19" s="16">
        <f>IF(B19&gt;A_Stammdaten!$B$12,0,SUM(D19,E19)-F19)</f>
        <v>0</v>
      </c>
      <c r="H19" s="45">
        <f>HLOOKUP(A_Stammdaten!$B$12,$J$5:$P$52,ROW(B19)-4,FALSE)+IF(OR(B19=0,A_Stammdaten!$B$12&lt;B19),0,G19*1/20)</f>
        <v>0</v>
      </c>
      <c r="I19" s="45">
        <f>HLOOKUP(A_Stammdaten!$B$12,$J$5:$P$52,ROW(B19)-4,FALSE)</f>
        <v>0</v>
      </c>
      <c r="J19" s="45">
        <f t="shared" si="1"/>
        <v>0</v>
      </c>
      <c r="K19" s="45">
        <f t="shared" si="1"/>
        <v>0</v>
      </c>
      <c r="L19" s="45">
        <f t="shared" si="1"/>
        <v>0</v>
      </c>
      <c r="M19" s="45">
        <f t="shared" si="1"/>
        <v>0</v>
      </c>
      <c r="N19" s="45">
        <f t="shared" si="1"/>
        <v>0</v>
      </c>
      <c r="O19" s="45">
        <f t="shared" si="1"/>
        <v>0</v>
      </c>
      <c r="P19" s="45">
        <f t="shared" si="1"/>
        <v>0</v>
      </c>
    </row>
    <row r="20" spans="1:16" x14ac:dyDescent="0.25">
      <c r="A20" s="36"/>
      <c r="B20" s="46"/>
      <c r="C20" s="17"/>
      <c r="D20" s="17"/>
      <c r="E20" s="17"/>
      <c r="F20" s="17"/>
      <c r="G20" s="16">
        <f>IF(B20&gt;A_Stammdaten!$B$12,0,SUM(D20,E20)-F20)</f>
        <v>0</v>
      </c>
      <c r="H20" s="45">
        <f>HLOOKUP(A_Stammdaten!$B$12,$J$5:$P$52,ROW(B20)-4,FALSE)+IF(OR(B20=0,A_Stammdaten!$B$12&lt;B20),0,G20*1/20)</f>
        <v>0</v>
      </c>
      <c r="I20" s="45">
        <f>HLOOKUP(A_Stammdaten!$B$12,$J$5:$P$52,ROW(B20)-4,FALSE)</f>
        <v>0</v>
      </c>
      <c r="J20" s="45">
        <f t="shared" si="1"/>
        <v>0</v>
      </c>
      <c r="K20" s="45">
        <f t="shared" si="1"/>
        <v>0</v>
      </c>
      <c r="L20" s="45">
        <f t="shared" si="1"/>
        <v>0</v>
      </c>
      <c r="M20" s="45">
        <f t="shared" si="1"/>
        <v>0</v>
      </c>
      <c r="N20" s="45">
        <f t="shared" si="1"/>
        <v>0</v>
      </c>
      <c r="O20" s="45">
        <f t="shared" si="1"/>
        <v>0</v>
      </c>
      <c r="P20" s="45">
        <f t="shared" si="1"/>
        <v>0</v>
      </c>
    </row>
    <row r="21" spans="1:16" x14ac:dyDescent="0.25">
      <c r="A21" s="36"/>
      <c r="B21" s="46"/>
      <c r="C21" s="17"/>
      <c r="D21" s="17"/>
      <c r="E21" s="17"/>
      <c r="F21" s="17"/>
      <c r="G21" s="16">
        <f>IF(B21&gt;A_Stammdaten!$B$12,0,SUM(D21,E21)-F21)</f>
        <v>0</v>
      </c>
      <c r="H21" s="45">
        <f>HLOOKUP(A_Stammdaten!$B$12,$J$5:$P$52,ROW(B21)-4,FALSE)+IF(OR(B21=0,A_Stammdaten!$B$12&lt;B21),0,G21*1/20)</f>
        <v>0</v>
      </c>
      <c r="I21" s="45">
        <f>HLOOKUP(A_Stammdaten!$B$12,$J$5:$P$52,ROW(B21)-4,FALSE)</f>
        <v>0</v>
      </c>
      <c r="J21" s="45">
        <f t="shared" si="1"/>
        <v>0</v>
      </c>
      <c r="K21" s="45">
        <f t="shared" si="1"/>
        <v>0</v>
      </c>
      <c r="L21" s="45">
        <f t="shared" si="1"/>
        <v>0</v>
      </c>
      <c r="M21" s="45">
        <f t="shared" si="1"/>
        <v>0</v>
      </c>
      <c r="N21" s="45">
        <f t="shared" si="1"/>
        <v>0</v>
      </c>
      <c r="O21" s="45">
        <f t="shared" si="1"/>
        <v>0</v>
      </c>
      <c r="P21" s="45">
        <f t="shared" si="1"/>
        <v>0</v>
      </c>
    </row>
    <row r="22" spans="1:16" x14ac:dyDescent="0.25">
      <c r="A22" s="36"/>
      <c r="B22" s="46"/>
      <c r="C22" s="17"/>
      <c r="D22" s="17"/>
      <c r="E22" s="17"/>
      <c r="F22" s="17"/>
      <c r="G22" s="16">
        <f>IF(B22&gt;A_Stammdaten!$B$12,0,SUM(D22,E22)-F22)</f>
        <v>0</v>
      </c>
      <c r="H22" s="45">
        <f>HLOOKUP(A_Stammdaten!$B$12,$J$5:$P$52,ROW(B22)-4,FALSE)+IF(OR(B22=0,A_Stammdaten!$B$12&lt;B22),0,G22*1/20)</f>
        <v>0</v>
      </c>
      <c r="I22" s="45">
        <f>HLOOKUP(A_Stammdaten!$B$12,$J$5:$P$52,ROW(B22)-4,FALSE)</f>
        <v>0</v>
      </c>
      <c r="J22" s="45">
        <f t="shared" si="1"/>
        <v>0</v>
      </c>
      <c r="K22" s="45">
        <f t="shared" si="1"/>
        <v>0</v>
      </c>
      <c r="L22" s="45">
        <f t="shared" si="1"/>
        <v>0</v>
      </c>
      <c r="M22" s="45">
        <f t="shared" si="1"/>
        <v>0</v>
      </c>
      <c r="N22" s="45">
        <f t="shared" si="1"/>
        <v>0</v>
      </c>
      <c r="O22" s="45">
        <f t="shared" si="1"/>
        <v>0</v>
      </c>
      <c r="P22" s="45">
        <f t="shared" si="1"/>
        <v>0</v>
      </c>
    </row>
    <row r="23" spans="1:16" x14ac:dyDescent="0.25">
      <c r="A23" s="36"/>
      <c r="B23" s="46"/>
      <c r="C23" s="17"/>
      <c r="D23" s="17"/>
      <c r="E23" s="17"/>
      <c r="F23" s="17"/>
      <c r="G23" s="16">
        <f>IF(B23&gt;A_Stammdaten!$B$12,0,SUM(D23,E23)-F23)</f>
        <v>0</v>
      </c>
      <c r="H23" s="45">
        <f>HLOOKUP(A_Stammdaten!$B$12,$J$5:$P$52,ROW(B23)-4,FALSE)+IF(OR(B23=0,A_Stammdaten!$B$12&lt;B23),0,G23*1/20)</f>
        <v>0</v>
      </c>
      <c r="I23" s="45">
        <f>HLOOKUP(A_Stammdaten!$B$12,$J$5:$P$52,ROW(B23)-4,FALSE)</f>
        <v>0</v>
      </c>
      <c r="J23" s="45">
        <f t="shared" si="1"/>
        <v>0</v>
      </c>
      <c r="K23" s="45">
        <f t="shared" si="1"/>
        <v>0</v>
      </c>
      <c r="L23" s="45">
        <f t="shared" si="1"/>
        <v>0</v>
      </c>
      <c r="M23" s="45">
        <f t="shared" si="1"/>
        <v>0</v>
      </c>
      <c r="N23" s="45">
        <f t="shared" si="1"/>
        <v>0</v>
      </c>
      <c r="O23" s="45">
        <f t="shared" si="1"/>
        <v>0</v>
      </c>
      <c r="P23" s="45">
        <f t="shared" si="1"/>
        <v>0</v>
      </c>
    </row>
    <row r="24" spans="1:16" x14ac:dyDescent="0.25">
      <c r="A24" s="36"/>
      <c r="B24" s="46"/>
      <c r="C24" s="17"/>
      <c r="D24" s="17"/>
      <c r="E24" s="17"/>
      <c r="F24" s="17"/>
      <c r="G24" s="16">
        <f>IF(B24&gt;A_Stammdaten!$B$12,0,SUM(D24,E24)-F24)</f>
        <v>0</v>
      </c>
      <c r="H24" s="45">
        <f>HLOOKUP(A_Stammdaten!$B$12,$J$5:$P$52,ROW(B24)-4,FALSE)+IF(OR(B24=0,A_Stammdaten!$B$12&lt;B24),0,G24*1/20)</f>
        <v>0</v>
      </c>
      <c r="I24" s="45">
        <f>HLOOKUP(A_Stammdaten!$B$12,$J$5:$P$52,ROW(B24)-4,FALSE)</f>
        <v>0</v>
      </c>
      <c r="J24" s="45">
        <f t="shared" si="1"/>
        <v>0</v>
      </c>
      <c r="K24" s="45">
        <f t="shared" si="1"/>
        <v>0</v>
      </c>
      <c r="L24" s="45">
        <f t="shared" si="1"/>
        <v>0</v>
      </c>
      <c r="M24" s="45">
        <f t="shared" si="1"/>
        <v>0</v>
      </c>
      <c r="N24" s="45">
        <f t="shared" si="1"/>
        <v>0</v>
      </c>
      <c r="O24" s="45">
        <f t="shared" si="1"/>
        <v>0</v>
      </c>
      <c r="P24" s="45">
        <f t="shared" si="1"/>
        <v>0</v>
      </c>
    </row>
    <row r="25" spans="1:16" x14ac:dyDescent="0.25">
      <c r="A25" s="36"/>
      <c r="B25" s="46"/>
      <c r="C25" s="17"/>
      <c r="D25" s="17"/>
      <c r="E25" s="17"/>
      <c r="F25" s="17"/>
      <c r="G25" s="16">
        <f>IF(B25&gt;A_Stammdaten!$B$12,0,SUM(D25,E25)-F25)</f>
        <v>0</v>
      </c>
      <c r="H25" s="45">
        <f>HLOOKUP(A_Stammdaten!$B$12,$J$5:$P$52,ROW(B25)-4,FALSE)+IF(OR(B25=0,A_Stammdaten!$B$12&lt;B25),0,G25*1/20)</f>
        <v>0</v>
      </c>
      <c r="I25" s="45">
        <f>HLOOKUP(A_Stammdaten!$B$12,$J$5:$P$52,ROW(B25)-4,FALSE)</f>
        <v>0</v>
      </c>
      <c r="J25" s="45">
        <f t="shared" si="1"/>
        <v>0</v>
      </c>
      <c r="K25" s="45">
        <f t="shared" si="1"/>
        <v>0</v>
      </c>
      <c r="L25" s="45">
        <f t="shared" si="1"/>
        <v>0</v>
      </c>
      <c r="M25" s="45">
        <f t="shared" si="1"/>
        <v>0</v>
      </c>
      <c r="N25" s="45">
        <f t="shared" si="1"/>
        <v>0</v>
      </c>
      <c r="O25" s="45">
        <f t="shared" si="1"/>
        <v>0</v>
      </c>
      <c r="P25" s="45">
        <f t="shared" si="1"/>
        <v>0</v>
      </c>
    </row>
    <row r="26" spans="1:16" x14ac:dyDescent="0.25">
      <c r="A26" s="36"/>
      <c r="B26" s="46"/>
      <c r="C26" s="17"/>
      <c r="D26" s="17"/>
      <c r="E26" s="17"/>
      <c r="F26" s="17"/>
      <c r="G26" s="16">
        <f>IF(B26&gt;A_Stammdaten!$B$12,0,SUM(D26,E26)-F26)</f>
        <v>0</v>
      </c>
      <c r="H26" s="45">
        <f>HLOOKUP(A_Stammdaten!$B$12,$J$5:$P$52,ROW(B26)-4,FALSE)+IF(OR(B26=0,A_Stammdaten!$B$12&lt;B26),0,G26*1/20)</f>
        <v>0</v>
      </c>
      <c r="I26" s="45">
        <f>HLOOKUP(A_Stammdaten!$B$12,$J$5:$P$52,ROW(B26)-4,FALSE)</f>
        <v>0</v>
      </c>
      <c r="J26" s="45">
        <f t="shared" ref="J26:P35" si="2">IF(OR($G26=0,J$5&lt;$B26,$B26=0,20-(J$5-$B26)=0),0,$G26*(19-(J$5-$B26))/20)</f>
        <v>0</v>
      </c>
      <c r="K26" s="45">
        <f t="shared" si="2"/>
        <v>0</v>
      </c>
      <c r="L26" s="45">
        <f t="shared" si="2"/>
        <v>0</v>
      </c>
      <c r="M26" s="45">
        <f t="shared" si="2"/>
        <v>0</v>
      </c>
      <c r="N26" s="45">
        <f t="shared" si="2"/>
        <v>0</v>
      </c>
      <c r="O26" s="45">
        <f t="shared" si="2"/>
        <v>0</v>
      </c>
      <c r="P26" s="45">
        <f t="shared" si="2"/>
        <v>0</v>
      </c>
    </row>
    <row r="27" spans="1:16" x14ac:dyDescent="0.25">
      <c r="A27" s="17"/>
      <c r="B27" s="46"/>
      <c r="C27" s="17"/>
      <c r="D27" s="17"/>
      <c r="E27" s="17"/>
      <c r="F27" s="17"/>
      <c r="G27" s="16">
        <f>IF(B27&gt;A_Stammdaten!$B$12,0,SUM(D27,E27)-F27)</f>
        <v>0</v>
      </c>
      <c r="H27" s="45">
        <f>HLOOKUP(A_Stammdaten!$B$12,$J$5:$P$52,ROW(B27)-4,FALSE)+IF(OR(B27=0,A_Stammdaten!$B$12&lt;B27),0,G27*1/20)</f>
        <v>0</v>
      </c>
      <c r="I27" s="45">
        <f>HLOOKUP(A_Stammdaten!$B$12,$J$5:$P$52,ROW(B27)-4,FALSE)</f>
        <v>0</v>
      </c>
      <c r="J27" s="45">
        <f t="shared" si="2"/>
        <v>0</v>
      </c>
      <c r="K27" s="45">
        <f t="shared" si="2"/>
        <v>0</v>
      </c>
      <c r="L27" s="45">
        <f t="shared" si="2"/>
        <v>0</v>
      </c>
      <c r="M27" s="45">
        <f t="shared" si="2"/>
        <v>0</v>
      </c>
      <c r="N27" s="45">
        <f t="shared" si="2"/>
        <v>0</v>
      </c>
      <c r="O27" s="45">
        <f t="shared" si="2"/>
        <v>0</v>
      </c>
      <c r="P27" s="45">
        <f t="shared" si="2"/>
        <v>0</v>
      </c>
    </row>
    <row r="28" spans="1:16" x14ac:dyDescent="0.25">
      <c r="A28" s="17"/>
      <c r="B28" s="46"/>
      <c r="C28" s="17"/>
      <c r="D28" s="17"/>
      <c r="E28" s="17"/>
      <c r="F28" s="17"/>
      <c r="G28" s="16">
        <f>IF(B28&gt;A_Stammdaten!$B$12,0,SUM(D28,E28)-F28)</f>
        <v>0</v>
      </c>
      <c r="H28" s="45">
        <f>HLOOKUP(A_Stammdaten!$B$12,$J$5:$P$52,ROW(B28)-4,FALSE)+IF(OR(B28=0,A_Stammdaten!$B$12&lt;B28),0,G28*1/20)</f>
        <v>0</v>
      </c>
      <c r="I28" s="45">
        <f>HLOOKUP(A_Stammdaten!$B$12,$J$5:$P$52,ROW(B28)-4,FALSE)</f>
        <v>0</v>
      </c>
      <c r="J28" s="45">
        <f t="shared" si="2"/>
        <v>0</v>
      </c>
      <c r="K28" s="45">
        <f t="shared" si="2"/>
        <v>0</v>
      </c>
      <c r="L28" s="45">
        <f t="shared" si="2"/>
        <v>0</v>
      </c>
      <c r="M28" s="45">
        <f t="shared" si="2"/>
        <v>0</v>
      </c>
      <c r="N28" s="45">
        <f t="shared" si="2"/>
        <v>0</v>
      </c>
      <c r="O28" s="45">
        <f t="shared" si="2"/>
        <v>0</v>
      </c>
      <c r="P28" s="45">
        <f t="shared" si="2"/>
        <v>0</v>
      </c>
    </row>
    <row r="29" spans="1:16" x14ac:dyDescent="0.25">
      <c r="A29" s="17"/>
      <c r="B29" s="46"/>
      <c r="C29" s="17"/>
      <c r="D29" s="17"/>
      <c r="E29" s="17"/>
      <c r="F29" s="17"/>
      <c r="G29" s="16">
        <f>IF(B29&gt;A_Stammdaten!$B$12,0,SUM(D29,E29)-F29)</f>
        <v>0</v>
      </c>
      <c r="H29" s="45">
        <f>HLOOKUP(A_Stammdaten!$B$12,$J$5:$P$52,ROW(B29)-4,FALSE)+IF(OR(B29=0,A_Stammdaten!$B$12&lt;B29),0,G29*1/20)</f>
        <v>0</v>
      </c>
      <c r="I29" s="45">
        <f>HLOOKUP(A_Stammdaten!$B$12,$J$5:$P$52,ROW(B29)-4,FALSE)</f>
        <v>0</v>
      </c>
      <c r="J29" s="45">
        <f t="shared" si="2"/>
        <v>0</v>
      </c>
      <c r="K29" s="45">
        <f t="shared" si="2"/>
        <v>0</v>
      </c>
      <c r="L29" s="45">
        <f t="shared" si="2"/>
        <v>0</v>
      </c>
      <c r="M29" s="45">
        <f t="shared" si="2"/>
        <v>0</v>
      </c>
      <c r="N29" s="45">
        <f t="shared" si="2"/>
        <v>0</v>
      </c>
      <c r="O29" s="45">
        <f t="shared" si="2"/>
        <v>0</v>
      </c>
      <c r="P29" s="45">
        <f t="shared" si="2"/>
        <v>0</v>
      </c>
    </row>
    <row r="30" spans="1:16" x14ac:dyDescent="0.25">
      <c r="A30" s="17"/>
      <c r="B30" s="46"/>
      <c r="C30" s="17"/>
      <c r="D30" s="17"/>
      <c r="E30" s="17"/>
      <c r="F30" s="17"/>
      <c r="G30" s="16">
        <f>IF(B30&gt;A_Stammdaten!$B$12,0,SUM(D30,E30)-F30)</f>
        <v>0</v>
      </c>
      <c r="H30" s="45">
        <f>HLOOKUP(A_Stammdaten!$B$12,$J$5:$P$52,ROW(B30)-4,FALSE)+IF(OR(B30=0,A_Stammdaten!$B$12&lt;B30),0,G30*1/20)</f>
        <v>0</v>
      </c>
      <c r="I30" s="45">
        <f>HLOOKUP(A_Stammdaten!$B$12,$J$5:$P$52,ROW(B30)-4,FALSE)</f>
        <v>0</v>
      </c>
      <c r="J30" s="45">
        <f t="shared" si="2"/>
        <v>0</v>
      </c>
      <c r="K30" s="45">
        <f t="shared" si="2"/>
        <v>0</v>
      </c>
      <c r="L30" s="45">
        <f t="shared" si="2"/>
        <v>0</v>
      </c>
      <c r="M30" s="45">
        <f t="shared" si="2"/>
        <v>0</v>
      </c>
      <c r="N30" s="45">
        <f t="shared" si="2"/>
        <v>0</v>
      </c>
      <c r="O30" s="45">
        <f t="shared" si="2"/>
        <v>0</v>
      </c>
      <c r="P30" s="45">
        <f t="shared" si="2"/>
        <v>0</v>
      </c>
    </row>
    <row r="31" spans="1:16" x14ac:dyDescent="0.25">
      <c r="A31" s="17"/>
      <c r="B31" s="46"/>
      <c r="C31" s="17"/>
      <c r="D31" s="17"/>
      <c r="E31" s="17"/>
      <c r="F31" s="17"/>
      <c r="G31" s="16">
        <f>IF(B31&gt;A_Stammdaten!$B$12,0,SUM(D31,E31)-F31)</f>
        <v>0</v>
      </c>
      <c r="H31" s="45">
        <f>HLOOKUP(A_Stammdaten!$B$12,$J$5:$P$52,ROW(B31)-4,FALSE)+IF(OR(B31=0,A_Stammdaten!$B$12&lt;B31),0,G31*1/20)</f>
        <v>0</v>
      </c>
      <c r="I31" s="45">
        <f>HLOOKUP(A_Stammdaten!$B$12,$J$5:$P$52,ROW(B31)-4,FALSE)</f>
        <v>0</v>
      </c>
      <c r="J31" s="45">
        <f t="shared" si="2"/>
        <v>0</v>
      </c>
      <c r="K31" s="45">
        <f t="shared" si="2"/>
        <v>0</v>
      </c>
      <c r="L31" s="45">
        <f t="shared" si="2"/>
        <v>0</v>
      </c>
      <c r="M31" s="45">
        <f t="shared" si="2"/>
        <v>0</v>
      </c>
      <c r="N31" s="45">
        <f t="shared" si="2"/>
        <v>0</v>
      </c>
      <c r="O31" s="45">
        <f t="shared" si="2"/>
        <v>0</v>
      </c>
      <c r="P31" s="45">
        <f t="shared" si="2"/>
        <v>0</v>
      </c>
    </row>
    <row r="32" spans="1:16" x14ac:dyDescent="0.25">
      <c r="A32" s="17"/>
      <c r="B32" s="46"/>
      <c r="C32" s="17"/>
      <c r="D32" s="17"/>
      <c r="E32" s="17"/>
      <c r="F32" s="17"/>
      <c r="G32" s="16">
        <f>IF(B32&gt;A_Stammdaten!$B$12,0,SUM(D32,E32)-F32)</f>
        <v>0</v>
      </c>
      <c r="H32" s="45">
        <f>HLOOKUP(A_Stammdaten!$B$12,$J$5:$P$52,ROW(B32)-4,FALSE)+IF(OR(B32=0,A_Stammdaten!$B$12&lt;B32),0,G32*1/20)</f>
        <v>0</v>
      </c>
      <c r="I32" s="45">
        <f>HLOOKUP(A_Stammdaten!$B$12,$J$5:$P$52,ROW(B32)-4,FALSE)</f>
        <v>0</v>
      </c>
      <c r="J32" s="45">
        <f t="shared" si="2"/>
        <v>0</v>
      </c>
      <c r="K32" s="45">
        <f t="shared" si="2"/>
        <v>0</v>
      </c>
      <c r="L32" s="45">
        <f t="shared" si="2"/>
        <v>0</v>
      </c>
      <c r="M32" s="45">
        <f t="shared" si="2"/>
        <v>0</v>
      </c>
      <c r="N32" s="45">
        <f t="shared" si="2"/>
        <v>0</v>
      </c>
      <c r="O32" s="45">
        <f t="shared" si="2"/>
        <v>0</v>
      </c>
      <c r="P32" s="45">
        <f t="shared" si="2"/>
        <v>0</v>
      </c>
    </row>
    <row r="33" spans="1:16" x14ac:dyDescent="0.25">
      <c r="A33" s="17"/>
      <c r="B33" s="46"/>
      <c r="C33" s="17"/>
      <c r="D33" s="17"/>
      <c r="E33" s="17"/>
      <c r="F33" s="17"/>
      <c r="G33" s="16">
        <f>IF(B33&gt;A_Stammdaten!$B$12,0,SUM(D33,E33)-F33)</f>
        <v>0</v>
      </c>
      <c r="H33" s="45">
        <f>HLOOKUP(A_Stammdaten!$B$12,$J$5:$P$52,ROW(B33)-4,FALSE)+IF(OR(B33=0,A_Stammdaten!$B$12&lt;B33),0,G33*1/20)</f>
        <v>0</v>
      </c>
      <c r="I33" s="45">
        <f>HLOOKUP(A_Stammdaten!$B$12,$J$5:$P$52,ROW(B33)-4,FALSE)</f>
        <v>0</v>
      </c>
      <c r="J33" s="45">
        <f t="shared" si="2"/>
        <v>0</v>
      </c>
      <c r="K33" s="45">
        <f t="shared" si="2"/>
        <v>0</v>
      </c>
      <c r="L33" s="45">
        <f t="shared" si="2"/>
        <v>0</v>
      </c>
      <c r="M33" s="45">
        <f t="shared" si="2"/>
        <v>0</v>
      </c>
      <c r="N33" s="45">
        <f t="shared" si="2"/>
        <v>0</v>
      </c>
      <c r="O33" s="45">
        <f t="shared" si="2"/>
        <v>0</v>
      </c>
      <c r="P33" s="45">
        <f t="shared" si="2"/>
        <v>0</v>
      </c>
    </row>
    <row r="34" spans="1:16" x14ac:dyDescent="0.25">
      <c r="A34" s="17"/>
      <c r="B34" s="46"/>
      <c r="C34" s="17"/>
      <c r="D34" s="17"/>
      <c r="E34" s="17"/>
      <c r="F34" s="17"/>
      <c r="G34" s="16">
        <f>IF(B34&gt;A_Stammdaten!$B$12,0,SUM(D34,E34)-F34)</f>
        <v>0</v>
      </c>
      <c r="H34" s="45">
        <f>HLOOKUP(A_Stammdaten!$B$12,$J$5:$P$52,ROW(B34)-4,FALSE)+IF(OR(B34=0,A_Stammdaten!$B$12&lt;B34),0,G34*1/20)</f>
        <v>0</v>
      </c>
      <c r="I34" s="45">
        <f>HLOOKUP(A_Stammdaten!$B$12,$J$5:$P$52,ROW(B34)-4,FALSE)</f>
        <v>0</v>
      </c>
      <c r="J34" s="45">
        <f t="shared" si="2"/>
        <v>0</v>
      </c>
      <c r="K34" s="45">
        <f t="shared" si="2"/>
        <v>0</v>
      </c>
      <c r="L34" s="45">
        <f t="shared" si="2"/>
        <v>0</v>
      </c>
      <c r="M34" s="45">
        <f t="shared" si="2"/>
        <v>0</v>
      </c>
      <c r="N34" s="45">
        <f t="shared" si="2"/>
        <v>0</v>
      </c>
      <c r="O34" s="45">
        <f t="shared" si="2"/>
        <v>0</v>
      </c>
      <c r="P34" s="45">
        <f t="shared" si="2"/>
        <v>0</v>
      </c>
    </row>
    <row r="35" spans="1:16" x14ac:dyDescent="0.25">
      <c r="A35" s="17"/>
      <c r="B35" s="46"/>
      <c r="C35" s="17"/>
      <c r="D35" s="17"/>
      <c r="E35" s="17"/>
      <c r="F35" s="17"/>
      <c r="G35" s="16">
        <f>IF(B35&gt;A_Stammdaten!$B$12,0,SUM(D35,E35)-F35)</f>
        <v>0</v>
      </c>
      <c r="H35" s="45">
        <f>HLOOKUP(A_Stammdaten!$B$12,$J$5:$P$52,ROW(B35)-4,FALSE)+IF(OR(B35=0,A_Stammdaten!$B$12&lt;B35),0,G35*1/20)</f>
        <v>0</v>
      </c>
      <c r="I35" s="45">
        <f>HLOOKUP(A_Stammdaten!$B$12,$J$5:$P$52,ROW(B35)-4,FALSE)</f>
        <v>0</v>
      </c>
      <c r="J35" s="45">
        <f t="shared" si="2"/>
        <v>0</v>
      </c>
      <c r="K35" s="45">
        <f t="shared" si="2"/>
        <v>0</v>
      </c>
      <c r="L35" s="45">
        <f t="shared" si="2"/>
        <v>0</v>
      </c>
      <c r="M35" s="45">
        <f t="shared" si="2"/>
        <v>0</v>
      </c>
      <c r="N35" s="45">
        <f t="shared" si="2"/>
        <v>0</v>
      </c>
      <c r="O35" s="45">
        <f t="shared" si="2"/>
        <v>0</v>
      </c>
      <c r="P35" s="45">
        <f t="shared" si="2"/>
        <v>0</v>
      </c>
    </row>
    <row r="36" spans="1:16" x14ac:dyDescent="0.25">
      <c r="A36" s="17"/>
      <c r="B36" s="46"/>
      <c r="C36" s="17"/>
      <c r="D36" s="17"/>
      <c r="E36" s="17"/>
      <c r="F36" s="17"/>
      <c r="G36" s="16">
        <f>IF(B36&gt;A_Stammdaten!$B$12,0,SUM(D36,E36)-F36)</f>
        <v>0</v>
      </c>
      <c r="H36" s="45">
        <f>HLOOKUP(A_Stammdaten!$B$12,$J$5:$P$52,ROW(B36)-4,FALSE)+IF(OR(B36=0,A_Stammdaten!$B$12&lt;B36),0,G36*1/20)</f>
        <v>0</v>
      </c>
      <c r="I36" s="45">
        <f>HLOOKUP(A_Stammdaten!$B$12,$J$5:$P$52,ROW(B36)-4,FALSE)</f>
        <v>0</v>
      </c>
      <c r="J36" s="45">
        <f t="shared" ref="J36:P48" si="3">IF(OR($G36=0,J$5&lt;$B36,$B36=0,20-(J$5-$B36)=0),0,$G36*(19-(J$5-$B36))/20)</f>
        <v>0</v>
      </c>
      <c r="K36" s="45">
        <f t="shared" si="3"/>
        <v>0</v>
      </c>
      <c r="L36" s="45">
        <f t="shared" si="3"/>
        <v>0</v>
      </c>
      <c r="M36" s="45">
        <f t="shared" si="3"/>
        <v>0</v>
      </c>
      <c r="N36" s="45">
        <f t="shared" si="3"/>
        <v>0</v>
      </c>
      <c r="O36" s="45">
        <f t="shared" si="3"/>
        <v>0</v>
      </c>
      <c r="P36" s="45">
        <f t="shared" si="3"/>
        <v>0</v>
      </c>
    </row>
    <row r="37" spans="1:16" x14ac:dyDescent="0.25">
      <c r="A37" s="17"/>
      <c r="B37" s="46"/>
      <c r="C37" s="17"/>
      <c r="D37" s="17"/>
      <c r="E37" s="17"/>
      <c r="F37" s="17"/>
      <c r="G37" s="16">
        <f>IF(B37&gt;A_Stammdaten!$B$12,0,SUM(D37,E37)-F37)</f>
        <v>0</v>
      </c>
      <c r="H37" s="45">
        <f>HLOOKUP(A_Stammdaten!$B$12,$J$5:$P$52,ROW(B37)-4,FALSE)+IF(OR(B37=0,A_Stammdaten!$B$12&lt;B37),0,G37*1/20)</f>
        <v>0</v>
      </c>
      <c r="I37" s="45">
        <f>HLOOKUP(A_Stammdaten!$B$12,$J$5:$P$52,ROW(B37)-4,FALSE)</f>
        <v>0</v>
      </c>
      <c r="J37" s="45">
        <f t="shared" si="3"/>
        <v>0</v>
      </c>
      <c r="K37" s="45">
        <f t="shared" si="3"/>
        <v>0</v>
      </c>
      <c r="L37" s="45">
        <f t="shared" si="3"/>
        <v>0</v>
      </c>
      <c r="M37" s="45">
        <f t="shared" si="3"/>
        <v>0</v>
      </c>
      <c r="N37" s="45">
        <f t="shared" si="3"/>
        <v>0</v>
      </c>
      <c r="O37" s="45">
        <f t="shared" si="3"/>
        <v>0</v>
      </c>
      <c r="P37" s="45">
        <f t="shared" si="3"/>
        <v>0</v>
      </c>
    </row>
    <row r="38" spans="1:16" x14ac:dyDescent="0.25">
      <c r="A38" s="17"/>
      <c r="B38" s="46"/>
      <c r="C38" s="17"/>
      <c r="D38" s="17"/>
      <c r="E38" s="17"/>
      <c r="F38" s="17"/>
      <c r="G38" s="16">
        <f>IF(B38&gt;A_Stammdaten!$B$12,0,SUM(D38,E38)-F38)</f>
        <v>0</v>
      </c>
      <c r="H38" s="45">
        <f>HLOOKUP(A_Stammdaten!$B$12,$J$5:$P$52,ROW(B38)-4,FALSE)+IF(OR(B38=0,A_Stammdaten!$B$12&lt;B38),0,G38*1/20)</f>
        <v>0</v>
      </c>
      <c r="I38" s="45">
        <f>HLOOKUP(A_Stammdaten!$B$12,$J$5:$P$52,ROW(B38)-4,FALSE)</f>
        <v>0</v>
      </c>
      <c r="J38" s="45">
        <f t="shared" si="3"/>
        <v>0</v>
      </c>
      <c r="K38" s="45">
        <f t="shared" si="3"/>
        <v>0</v>
      </c>
      <c r="L38" s="45">
        <f t="shared" si="3"/>
        <v>0</v>
      </c>
      <c r="M38" s="45">
        <f t="shared" si="3"/>
        <v>0</v>
      </c>
      <c r="N38" s="45">
        <f t="shared" si="3"/>
        <v>0</v>
      </c>
      <c r="O38" s="45">
        <f t="shared" si="3"/>
        <v>0</v>
      </c>
      <c r="P38" s="45">
        <f t="shared" si="3"/>
        <v>0</v>
      </c>
    </row>
    <row r="39" spans="1:16" x14ac:dyDescent="0.25">
      <c r="A39" s="17"/>
      <c r="B39" s="46"/>
      <c r="C39" s="17"/>
      <c r="D39" s="17"/>
      <c r="E39" s="17"/>
      <c r="F39" s="17"/>
      <c r="G39" s="16">
        <f>IF(B39&gt;A_Stammdaten!$B$12,0,SUM(D39,E39)-F39)</f>
        <v>0</v>
      </c>
      <c r="H39" s="45">
        <f>HLOOKUP(A_Stammdaten!$B$12,$J$5:$P$52,ROW(B39)-4,FALSE)+IF(OR(B39=0,A_Stammdaten!$B$12&lt;B39),0,G39*1/20)</f>
        <v>0</v>
      </c>
      <c r="I39" s="45">
        <f>HLOOKUP(A_Stammdaten!$B$12,$J$5:$P$52,ROW(B39)-4,FALSE)</f>
        <v>0</v>
      </c>
      <c r="J39" s="45">
        <f t="shared" si="3"/>
        <v>0</v>
      </c>
      <c r="K39" s="45">
        <f t="shared" si="3"/>
        <v>0</v>
      </c>
      <c r="L39" s="45">
        <f t="shared" si="3"/>
        <v>0</v>
      </c>
      <c r="M39" s="45">
        <f t="shared" si="3"/>
        <v>0</v>
      </c>
      <c r="N39" s="45">
        <f t="shared" si="3"/>
        <v>0</v>
      </c>
      <c r="O39" s="45">
        <f t="shared" si="3"/>
        <v>0</v>
      </c>
      <c r="P39" s="45">
        <f t="shared" si="3"/>
        <v>0</v>
      </c>
    </row>
    <row r="40" spans="1:16" x14ac:dyDescent="0.25">
      <c r="A40" s="17"/>
      <c r="B40" s="46"/>
      <c r="C40" s="17"/>
      <c r="D40" s="17"/>
      <c r="E40" s="17"/>
      <c r="F40" s="17"/>
      <c r="G40" s="16">
        <f>IF(B40&gt;A_Stammdaten!$B$12,0,SUM(D40,E40)-F40)</f>
        <v>0</v>
      </c>
      <c r="H40" s="45">
        <f>HLOOKUP(A_Stammdaten!$B$12,$J$5:$P$52,ROW(B40)-4,FALSE)+IF(OR(B40=0,A_Stammdaten!$B$12&lt;B40),0,G40*1/20)</f>
        <v>0</v>
      </c>
      <c r="I40" s="45">
        <f>HLOOKUP(A_Stammdaten!$B$12,$J$5:$P$52,ROW(B40)-4,FALSE)</f>
        <v>0</v>
      </c>
      <c r="J40" s="45">
        <f t="shared" si="3"/>
        <v>0</v>
      </c>
      <c r="K40" s="45">
        <f t="shared" si="3"/>
        <v>0</v>
      </c>
      <c r="L40" s="45">
        <f t="shared" si="3"/>
        <v>0</v>
      </c>
      <c r="M40" s="45">
        <f t="shared" si="3"/>
        <v>0</v>
      </c>
      <c r="N40" s="45">
        <f t="shared" si="3"/>
        <v>0</v>
      </c>
      <c r="O40" s="45">
        <f t="shared" si="3"/>
        <v>0</v>
      </c>
      <c r="P40" s="45">
        <f t="shared" si="3"/>
        <v>0</v>
      </c>
    </row>
    <row r="41" spans="1:16" x14ac:dyDescent="0.25">
      <c r="A41" s="17"/>
      <c r="B41" s="46"/>
      <c r="C41" s="17"/>
      <c r="D41" s="17"/>
      <c r="E41" s="17"/>
      <c r="F41" s="17"/>
      <c r="G41" s="16">
        <f>IF(B41&gt;A_Stammdaten!$B$12,0,SUM(D41,E41)-F41)</f>
        <v>0</v>
      </c>
      <c r="H41" s="45">
        <f>HLOOKUP(A_Stammdaten!$B$12,$J$5:$P$52,ROW(B41)-4,FALSE)+IF(OR(B41=0,A_Stammdaten!$B$12&lt;B41),0,G41*1/20)</f>
        <v>0</v>
      </c>
      <c r="I41" s="45">
        <f>HLOOKUP(A_Stammdaten!$B$12,$J$5:$P$52,ROW(B41)-4,FALSE)</f>
        <v>0</v>
      </c>
      <c r="J41" s="45">
        <f t="shared" si="3"/>
        <v>0</v>
      </c>
      <c r="K41" s="45">
        <f t="shared" si="3"/>
        <v>0</v>
      </c>
      <c r="L41" s="45">
        <f t="shared" si="3"/>
        <v>0</v>
      </c>
      <c r="M41" s="45">
        <f t="shared" si="3"/>
        <v>0</v>
      </c>
      <c r="N41" s="45">
        <f t="shared" si="3"/>
        <v>0</v>
      </c>
      <c r="O41" s="45">
        <f t="shared" si="3"/>
        <v>0</v>
      </c>
      <c r="P41" s="45">
        <f t="shared" si="3"/>
        <v>0</v>
      </c>
    </row>
    <row r="42" spans="1:16" x14ac:dyDescent="0.25">
      <c r="A42" s="17"/>
      <c r="B42" s="46"/>
      <c r="C42" s="17"/>
      <c r="D42" s="17"/>
      <c r="E42" s="17"/>
      <c r="F42" s="17"/>
      <c r="G42" s="16">
        <f>IF(B42&gt;A_Stammdaten!$B$12,0,SUM(D42,E42)-F42)</f>
        <v>0</v>
      </c>
      <c r="H42" s="45">
        <f>HLOOKUP(A_Stammdaten!$B$12,$J$5:$P$52,ROW(B42)-4,FALSE)+IF(OR(B42=0,A_Stammdaten!$B$12&lt;B42),0,G42*1/20)</f>
        <v>0</v>
      </c>
      <c r="I42" s="45">
        <f>HLOOKUP(A_Stammdaten!$B$12,$J$5:$P$52,ROW(B42)-4,FALSE)</f>
        <v>0</v>
      </c>
      <c r="J42" s="45">
        <f t="shared" si="3"/>
        <v>0</v>
      </c>
      <c r="K42" s="45">
        <f t="shared" si="3"/>
        <v>0</v>
      </c>
      <c r="L42" s="45">
        <f t="shared" si="3"/>
        <v>0</v>
      </c>
      <c r="M42" s="45">
        <f t="shared" si="3"/>
        <v>0</v>
      </c>
      <c r="N42" s="45">
        <f t="shared" si="3"/>
        <v>0</v>
      </c>
      <c r="O42" s="45">
        <f t="shared" si="3"/>
        <v>0</v>
      </c>
      <c r="P42" s="45">
        <f t="shared" si="3"/>
        <v>0</v>
      </c>
    </row>
    <row r="43" spans="1:16" x14ac:dyDescent="0.25">
      <c r="A43" s="17"/>
      <c r="B43" s="46"/>
      <c r="C43" s="17"/>
      <c r="D43" s="17"/>
      <c r="E43" s="17"/>
      <c r="F43" s="17"/>
      <c r="G43" s="16">
        <f>IF(B43&gt;A_Stammdaten!$B$12,0,SUM(D43,E43)-F43)</f>
        <v>0</v>
      </c>
      <c r="H43" s="45">
        <f>HLOOKUP(A_Stammdaten!$B$12,$J$5:$P$52,ROW(B43)-4,FALSE)+IF(OR(B43=0,A_Stammdaten!$B$12&lt;B43),0,G43*1/20)</f>
        <v>0</v>
      </c>
      <c r="I43" s="45">
        <f>HLOOKUP(A_Stammdaten!$B$12,$J$5:$P$52,ROW(B43)-4,FALSE)</f>
        <v>0</v>
      </c>
      <c r="J43" s="45">
        <f t="shared" si="3"/>
        <v>0</v>
      </c>
      <c r="K43" s="45">
        <f t="shared" si="3"/>
        <v>0</v>
      </c>
      <c r="L43" s="45">
        <f t="shared" si="3"/>
        <v>0</v>
      </c>
      <c r="M43" s="45">
        <f t="shared" si="3"/>
        <v>0</v>
      </c>
      <c r="N43" s="45">
        <f t="shared" si="3"/>
        <v>0</v>
      </c>
      <c r="O43" s="45">
        <f t="shared" si="3"/>
        <v>0</v>
      </c>
      <c r="P43" s="45">
        <f t="shared" si="3"/>
        <v>0</v>
      </c>
    </row>
    <row r="44" spans="1:16" x14ac:dyDescent="0.25">
      <c r="A44" s="17"/>
      <c r="B44" s="46"/>
      <c r="C44" s="17"/>
      <c r="D44" s="17"/>
      <c r="E44" s="17"/>
      <c r="F44" s="17"/>
      <c r="G44" s="16">
        <f>IF(B44&gt;A_Stammdaten!$B$12,0,SUM(D44,E44)-F44)</f>
        <v>0</v>
      </c>
      <c r="H44" s="45">
        <f>HLOOKUP(A_Stammdaten!$B$12,$J$5:$P$52,ROW(B44)-4,FALSE)+IF(OR(B44=0,A_Stammdaten!$B$12&lt;B44),0,G44*1/20)</f>
        <v>0</v>
      </c>
      <c r="I44" s="45">
        <f>HLOOKUP(A_Stammdaten!$B$12,$J$5:$P$52,ROW(B44)-4,FALSE)</f>
        <v>0</v>
      </c>
      <c r="J44" s="45">
        <f t="shared" si="3"/>
        <v>0</v>
      </c>
      <c r="K44" s="45">
        <f t="shared" si="3"/>
        <v>0</v>
      </c>
      <c r="L44" s="45">
        <f t="shared" si="3"/>
        <v>0</v>
      </c>
      <c r="M44" s="45">
        <f t="shared" si="3"/>
        <v>0</v>
      </c>
      <c r="N44" s="45">
        <f t="shared" si="3"/>
        <v>0</v>
      </c>
      <c r="O44" s="45">
        <f t="shared" si="3"/>
        <v>0</v>
      </c>
      <c r="P44" s="45">
        <f t="shared" si="3"/>
        <v>0</v>
      </c>
    </row>
    <row r="45" spans="1:16" x14ac:dyDescent="0.25">
      <c r="A45" s="17"/>
      <c r="B45" s="46"/>
      <c r="C45" s="17"/>
      <c r="D45" s="17"/>
      <c r="E45" s="17"/>
      <c r="F45" s="17"/>
      <c r="G45" s="16">
        <f>IF(B45&gt;A_Stammdaten!$B$12,0,SUM(D45,E45)-F45)</f>
        <v>0</v>
      </c>
      <c r="H45" s="45">
        <f>HLOOKUP(A_Stammdaten!$B$12,$J$5:$P$52,ROW(B45)-4,FALSE)+IF(OR(B45=0,A_Stammdaten!$B$12&lt;B45),0,G45*1/20)</f>
        <v>0</v>
      </c>
      <c r="I45" s="45">
        <f>HLOOKUP(A_Stammdaten!$B$12,$J$5:$P$52,ROW(B45)-4,FALSE)</f>
        <v>0</v>
      </c>
      <c r="J45" s="45">
        <f t="shared" si="3"/>
        <v>0</v>
      </c>
      <c r="K45" s="45">
        <f t="shared" si="3"/>
        <v>0</v>
      </c>
      <c r="L45" s="45">
        <f t="shared" si="3"/>
        <v>0</v>
      </c>
      <c r="M45" s="45">
        <f t="shared" si="3"/>
        <v>0</v>
      </c>
      <c r="N45" s="45">
        <f t="shared" si="3"/>
        <v>0</v>
      </c>
      <c r="O45" s="45">
        <f t="shared" si="3"/>
        <v>0</v>
      </c>
      <c r="P45" s="45">
        <f t="shared" si="3"/>
        <v>0</v>
      </c>
    </row>
    <row r="46" spans="1:16" x14ac:dyDescent="0.25">
      <c r="A46" s="17"/>
      <c r="B46" s="46"/>
      <c r="C46" s="17"/>
      <c r="D46" s="17"/>
      <c r="E46" s="17"/>
      <c r="F46" s="17"/>
      <c r="G46" s="16">
        <f>IF(B46&gt;A_Stammdaten!$B$12,0,SUM(D46,E46)-F46)</f>
        <v>0</v>
      </c>
      <c r="H46" s="45">
        <f>HLOOKUP(A_Stammdaten!$B$12,$J$5:$P$52,ROW(B46)-4,FALSE)+IF(OR(B46=0,A_Stammdaten!$B$12&lt;B46),0,G46*1/20)</f>
        <v>0</v>
      </c>
      <c r="I46" s="45">
        <f>HLOOKUP(A_Stammdaten!$B$12,$J$5:$P$52,ROW(B46)-4,FALSE)</f>
        <v>0</v>
      </c>
      <c r="J46" s="45">
        <f t="shared" si="3"/>
        <v>0</v>
      </c>
      <c r="K46" s="45">
        <f t="shared" si="3"/>
        <v>0</v>
      </c>
      <c r="L46" s="45">
        <f t="shared" si="3"/>
        <v>0</v>
      </c>
      <c r="M46" s="45">
        <f t="shared" si="3"/>
        <v>0</v>
      </c>
      <c r="N46" s="45">
        <f t="shared" si="3"/>
        <v>0</v>
      </c>
      <c r="O46" s="45">
        <f t="shared" si="3"/>
        <v>0</v>
      </c>
      <c r="P46" s="45">
        <f t="shared" si="3"/>
        <v>0</v>
      </c>
    </row>
    <row r="47" spans="1:16" x14ac:dyDescent="0.25">
      <c r="A47" s="17"/>
      <c r="B47" s="46"/>
      <c r="C47" s="17"/>
      <c r="D47" s="17"/>
      <c r="E47" s="17"/>
      <c r="F47" s="17"/>
      <c r="G47" s="16">
        <f>IF(B47&gt;A_Stammdaten!$B$12,0,SUM(D47,E47)-F47)</f>
        <v>0</v>
      </c>
      <c r="H47" s="45">
        <f>HLOOKUP(A_Stammdaten!$B$12,$J$5:$P$52,ROW(B47)-4,FALSE)+IF(OR(B47=0,A_Stammdaten!$B$12&lt;B47),0,G47*1/20)</f>
        <v>0</v>
      </c>
      <c r="I47" s="45">
        <f>HLOOKUP(A_Stammdaten!$B$12,$J$5:$P$52,ROW(B47)-4,FALSE)</f>
        <v>0</v>
      </c>
      <c r="J47" s="45">
        <f t="shared" si="3"/>
        <v>0</v>
      </c>
      <c r="K47" s="45">
        <f t="shared" si="3"/>
        <v>0</v>
      </c>
      <c r="L47" s="45">
        <f t="shared" si="3"/>
        <v>0</v>
      </c>
      <c r="M47" s="45">
        <f t="shared" si="3"/>
        <v>0</v>
      </c>
      <c r="N47" s="45">
        <f t="shared" si="3"/>
        <v>0</v>
      </c>
      <c r="O47" s="45">
        <f t="shared" si="3"/>
        <v>0</v>
      </c>
      <c r="P47" s="45">
        <f t="shared" si="3"/>
        <v>0</v>
      </c>
    </row>
    <row r="48" spans="1:16" x14ac:dyDescent="0.25">
      <c r="A48" s="17"/>
      <c r="B48" s="46"/>
      <c r="C48" s="17"/>
      <c r="D48" s="17"/>
      <c r="E48" s="17"/>
      <c r="F48" s="17"/>
      <c r="G48" s="16">
        <f>IF(B48&gt;A_Stammdaten!$B$12,0,SUM(D48,E48)-F48)</f>
        <v>0</v>
      </c>
      <c r="H48" s="45">
        <f>HLOOKUP(A_Stammdaten!$B$12,$J$5:$P$52,ROW(B48)-4,FALSE)+IF(OR(B48=0,A_Stammdaten!$B$12&lt;B48),0,G48*1/20)</f>
        <v>0</v>
      </c>
      <c r="I48" s="45">
        <f>HLOOKUP(A_Stammdaten!$B$12,$J$5:$P$52,ROW(B48)-4,FALSE)</f>
        <v>0</v>
      </c>
      <c r="J48" s="45">
        <f t="shared" si="3"/>
        <v>0</v>
      </c>
      <c r="K48" s="45">
        <f t="shared" si="3"/>
        <v>0</v>
      </c>
      <c r="L48" s="45">
        <f t="shared" si="3"/>
        <v>0</v>
      </c>
      <c r="M48" s="45">
        <f t="shared" si="3"/>
        <v>0</v>
      </c>
      <c r="N48" s="45">
        <f t="shared" si="3"/>
        <v>0</v>
      </c>
      <c r="O48" s="45">
        <f t="shared" si="3"/>
        <v>0</v>
      </c>
      <c r="P48" s="45">
        <f t="shared" si="3"/>
        <v>0</v>
      </c>
    </row>
    <row r="49" spans="1:16" s="32" customFormat="1" x14ac:dyDescent="0.25">
      <c r="A49" s="17"/>
      <c r="B49" s="46"/>
      <c r="C49" s="17"/>
      <c r="D49" s="17"/>
      <c r="E49" s="17"/>
      <c r="F49" s="17"/>
      <c r="G49" s="16"/>
      <c r="H49" s="45"/>
      <c r="I49" s="45"/>
      <c r="J49" s="45"/>
      <c r="K49" s="45"/>
      <c r="L49" s="45"/>
      <c r="M49" s="45"/>
      <c r="N49" s="45"/>
      <c r="O49" s="45"/>
      <c r="P49" s="45"/>
    </row>
    <row r="50" spans="1:16" s="32" customFormat="1" x14ac:dyDescent="0.25">
      <c r="A50" s="17"/>
      <c r="B50" s="46"/>
      <c r="C50" s="17"/>
      <c r="D50" s="17"/>
      <c r="E50" s="17"/>
      <c r="F50" s="17"/>
      <c r="G50" s="16"/>
      <c r="H50" s="45"/>
      <c r="I50" s="45"/>
      <c r="J50" s="45"/>
      <c r="K50" s="45"/>
      <c r="L50" s="45"/>
      <c r="M50" s="45"/>
      <c r="N50" s="45"/>
      <c r="O50" s="45"/>
      <c r="P50" s="45"/>
    </row>
    <row r="51" spans="1:16" s="32" customFormat="1" x14ac:dyDescent="0.25">
      <c r="A51" s="17"/>
      <c r="B51" s="46"/>
      <c r="C51" s="17"/>
      <c r="D51" s="17"/>
      <c r="E51" s="17"/>
      <c r="F51" s="17"/>
      <c r="G51" s="16"/>
      <c r="H51" s="45"/>
      <c r="I51" s="45"/>
      <c r="J51" s="45"/>
      <c r="K51" s="45"/>
      <c r="L51" s="45"/>
      <c r="M51" s="45"/>
      <c r="N51" s="45"/>
      <c r="O51" s="45"/>
      <c r="P51" s="45"/>
    </row>
    <row r="52" spans="1:16" s="32" customFormat="1" x14ac:dyDescent="0.25">
      <c r="A52" s="17"/>
      <c r="B52" s="46"/>
      <c r="C52" s="17"/>
      <c r="D52" s="17"/>
      <c r="E52" s="17"/>
      <c r="F52" s="17"/>
      <c r="G52" s="16"/>
      <c r="H52" s="45"/>
      <c r="I52" s="45"/>
      <c r="J52" s="45"/>
      <c r="K52" s="45"/>
      <c r="L52" s="45"/>
      <c r="M52" s="45"/>
      <c r="N52" s="45"/>
      <c r="O52" s="45"/>
      <c r="P52" s="45"/>
    </row>
  </sheetData>
  <sheetProtection formatCells="0" formatColumns="0" formatRows="0"/>
  <autoFilter ref="A5:P5"/>
  <mergeCells count="1">
    <mergeCell ref="H4:I4"/>
  </mergeCells>
  <printOptions horizontalCentered="1" verticalCentered="1"/>
  <pageMargins left="0.78740157480314965" right="0.78740157480314965" top="0.98425196850393704" bottom="0.98425196850393704" header="0.51181102362204722" footer="0.51181102362204722"/>
  <pageSetup paperSize="9" scale="49" orientation="landscape" r:id="rId1"/>
  <headerFooter alignWithMargins="0"/>
  <extLst>
    <ext xmlns:x14="http://schemas.microsoft.com/office/spreadsheetml/2009/9/main" uri="{CCE6A557-97BC-4b89-ADB6-D9C93CAAB3DF}">
      <x14:dataValidations xmlns:xm="http://schemas.microsoft.com/office/excel/2006/main" count="3">
        <x14:dataValidation type="list" errorStyle="warning" allowBlank="1" showErrorMessage="1">
          <x14:formula1>
            <xm:f>Listen!$H$2:$H$8</xm:f>
          </x14:formula1>
          <xm:sqref>B6:B52</xm:sqref>
        </x14:dataValidation>
        <x14:dataValidation type="list" errorStyle="warning" allowBlank="1" showErrorMessage="1">
          <x14:formula1>
            <xm:f>Listen!$M$2:$M$5</xm:f>
          </x14:formula1>
          <xm:sqref>C6:C52</xm:sqref>
        </x14:dataValidation>
        <x14:dataValidation type="list" allowBlank="1" showErrorMessage="1">
          <x14:formula1>
            <xm:f>A_Stammdaten!$A$16:$A$18</xm:f>
          </x14:formula1>
          <xm:sqref>A6:A52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5" tint="0.39997558519241921"/>
  </sheetPr>
  <dimension ref="A1:Y56"/>
  <sheetViews>
    <sheetView zoomScaleNormal="100" workbookViewId="0">
      <selection activeCell="A6" sqref="A6"/>
    </sheetView>
  </sheetViews>
  <sheetFormatPr baseColWidth="10" defaultRowHeight="15" x14ac:dyDescent="0.25"/>
  <cols>
    <col min="1" max="1" width="11.42578125" style="15"/>
    <col min="2" max="2" width="45.5703125" style="15" customWidth="1"/>
    <col min="3" max="3" width="14.7109375" style="33" customWidth="1"/>
    <col min="4" max="13" width="17.28515625" style="15" customWidth="1"/>
    <col min="14" max="24" width="11.42578125" style="15"/>
    <col min="25" max="25" width="11.42578125" style="15" customWidth="1"/>
    <col min="26" max="16384" width="11.42578125" style="15"/>
  </cols>
  <sheetData>
    <row r="1" spans="1:25" ht="18.75" x14ac:dyDescent="0.3">
      <c r="A1" s="23" t="s">
        <v>69</v>
      </c>
      <c r="C1" s="15"/>
    </row>
    <row r="2" spans="1:25" ht="18.75" x14ac:dyDescent="0.3">
      <c r="A2" s="23"/>
      <c r="C2" s="15"/>
    </row>
    <row r="3" spans="1:25" x14ac:dyDescent="0.25">
      <c r="A3" s="9">
        <v>1</v>
      </c>
      <c r="B3" s="9">
        <v>2</v>
      </c>
      <c r="C3" s="9">
        <v>3</v>
      </c>
      <c r="D3" s="9">
        <v>4</v>
      </c>
      <c r="E3" s="9">
        <v>5</v>
      </c>
      <c r="F3" s="9">
        <v>6</v>
      </c>
      <c r="G3" s="9">
        <v>7</v>
      </c>
      <c r="H3" s="9">
        <v>8</v>
      </c>
      <c r="I3" s="9">
        <v>9</v>
      </c>
      <c r="J3" s="9">
        <v>10</v>
      </c>
      <c r="K3" s="9">
        <v>11</v>
      </c>
      <c r="L3" s="9">
        <v>12</v>
      </c>
      <c r="M3" s="9">
        <v>13</v>
      </c>
    </row>
    <row r="4" spans="1:25" ht="18.75" x14ac:dyDescent="0.25">
      <c r="A4" s="24" t="s">
        <v>63</v>
      </c>
      <c r="B4" s="24"/>
      <c r="C4" s="26"/>
      <c r="D4" s="24" t="s">
        <v>90</v>
      </c>
      <c r="E4" s="25"/>
      <c r="F4" s="25"/>
      <c r="G4" s="25"/>
      <c r="H4" s="25"/>
      <c r="I4" s="25"/>
      <c r="J4" s="25"/>
      <c r="K4" s="25"/>
      <c r="L4" s="25"/>
      <c r="M4" s="26"/>
    </row>
    <row r="5" spans="1:25" ht="96.75" customHeight="1" x14ac:dyDescent="0.25">
      <c r="A5" s="29" t="s">
        <v>62</v>
      </c>
      <c r="B5" s="22" t="s">
        <v>65</v>
      </c>
      <c r="C5" s="2" t="s">
        <v>113</v>
      </c>
      <c r="D5" s="2" t="s">
        <v>194</v>
      </c>
      <c r="E5" s="130" t="s">
        <v>14</v>
      </c>
      <c r="F5" s="130" t="s">
        <v>166</v>
      </c>
      <c r="G5" s="130" t="s">
        <v>175</v>
      </c>
      <c r="H5" s="130" t="s">
        <v>179</v>
      </c>
      <c r="I5" s="2" t="str">
        <f>"(Erwartete) historische AKHK zum Stand 31.12."&amp;A_Stammdaten!B12</f>
        <v>(Erwartete) historische AKHK zum Stand 31.12.2025</v>
      </c>
      <c r="J5" s="2" t="s">
        <v>68</v>
      </c>
      <c r="K5" s="2" t="str">
        <f>"handelsrechtlicher Wertansatz zum 01.01."&amp;A_Stammdaten!B12</f>
        <v>handelsrechtlicher Wertansatz zum 01.01.2025</v>
      </c>
      <c r="L5" s="2" t="str">
        <f>"Abschreibungen "&amp;A_Stammdaten!B12</f>
        <v>Abschreibungen 2025</v>
      </c>
      <c r="M5" s="2" t="str">
        <f>"handelsrechtlicher Wertansatz zum 31.12."&amp;A_Stammdaten!B12</f>
        <v>handelsrechtlicher Wertansatz zum 31.12.2025</v>
      </c>
    </row>
    <row r="6" spans="1:25" x14ac:dyDescent="0.25">
      <c r="A6" s="36"/>
      <c r="B6" s="36"/>
      <c r="C6" s="34"/>
      <c r="D6" s="17"/>
      <c r="E6" s="17"/>
      <c r="F6" s="17"/>
      <c r="G6" s="17"/>
      <c r="H6" s="17"/>
      <c r="I6" s="16">
        <f>IF(C6&gt;A_Stammdaten!$B$12,0,SUM(D6,E6,)-G6)</f>
        <v>0</v>
      </c>
      <c r="J6" s="17"/>
      <c r="K6" s="180"/>
      <c r="L6" s="180"/>
      <c r="M6" s="180"/>
      <c r="Y6" s="21" t="str">
        <f>IF(OR(TRIM(B6)="geleistete Anzahlungen und Anlagen im Bau des Sachanlagevermögens",TRIM(B6)="geleistete Anzahlungen auf immaterielle Vermögensgegenstände"),"Zeitreihe_2","Zeitreihe_1")</f>
        <v>Zeitreihe_1</v>
      </c>
    </row>
    <row r="7" spans="1:25" x14ac:dyDescent="0.25">
      <c r="A7" s="36"/>
      <c r="B7" s="36"/>
      <c r="C7" s="34"/>
      <c r="D7" s="17"/>
      <c r="E7" s="17"/>
      <c r="F7" s="17"/>
      <c r="G7" s="17"/>
      <c r="H7" s="17"/>
      <c r="I7" s="16">
        <f>IF(C7&gt;A_Stammdaten!$B$12,0,SUM(D7,E7,)-G7)</f>
        <v>0</v>
      </c>
      <c r="J7" s="17"/>
      <c r="K7" s="180"/>
      <c r="L7" s="180"/>
      <c r="M7" s="180"/>
      <c r="Y7" s="21" t="str">
        <f t="shared" ref="Y7:Y56" si="0">IF(OR(TRIM(B7)="geleistete Anzahlungen und Anlagen im Bau des Sachanlagevermögens",TRIM(B7)="geleistete Anzahlungen auf immaterielle Vermögensgegenstände"),"Zeitreihe_2","Zeitreihe_1")</f>
        <v>Zeitreihe_1</v>
      </c>
    </row>
    <row r="8" spans="1:25" x14ac:dyDescent="0.25">
      <c r="A8" s="36"/>
      <c r="B8" s="36"/>
      <c r="C8" s="34"/>
      <c r="D8" s="17"/>
      <c r="E8" s="17"/>
      <c r="F8" s="17"/>
      <c r="G8" s="17"/>
      <c r="H8" s="17"/>
      <c r="I8" s="16">
        <f>IF(C8&gt;A_Stammdaten!$B$12,0,SUM(D8,E8,)-G8)</f>
        <v>0</v>
      </c>
      <c r="J8" s="17"/>
      <c r="K8" s="180"/>
      <c r="L8" s="180"/>
      <c r="M8" s="180"/>
      <c r="Y8" s="21" t="str">
        <f t="shared" si="0"/>
        <v>Zeitreihe_1</v>
      </c>
    </row>
    <row r="9" spans="1:25" x14ac:dyDescent="0.25">
      <c r="A9" s="36"/>
      <c r="B9" s="36"/>
      <c r="C9" s="34"/>
      <c r="D9" s="17"/>
      <c r="E9" s="17"/>
      <c r="F9" s="17"/>
      <c r="G9" s="17"/>
      <c r="H9" s="17"/>
      <c r="I9" s="16">
        <f>IF(C9&gt;A_Stammdaten!$B$12,0,SUM(D9,E9,)-G9)</f>
        <v>0</v>
      </c>
      <c r="J9" s="17"/>
      <c r="K9" s="180"/>
      <c r="L9" s="180"/>
      <c r="M9" s="180"/>
      <c r="Y9" s="21" t="str">
        <f t="shared" si="0"/>
        <v>Zeitreihe_1</v>
      </c>
    </row>
    <row r="10" spans="1:25" x14ac:dyDescent="0.25">
      <c r="A10" s="36"/>
      <c r="B10" s="36"/>
      <c r="C10" s="34"/>
      <c r="D10" s="17"/>
      <c r="E10" s="17"/>
      <c r="F10" s="17"/>
      <c r="G10" s="17"/>
      <c r="H10" s="17"/>
      <c r="I10" s="16">
        <f>IF(C10&gt;A_Stammdaten!$B$12,0,SUM(D10,E10,)-G10)</f>
        <v>0</v>
      </c>
      <c r="J10" s="17"/>
      <c r="K10" s="180"/>
      <c r="L10" s="180"/>
      <c r="M10" s="180"/>
      <c r="Y10" s="21" t="str">
        <f t="shared" si="0"/>
        <v>Zeitreihe_1</v>
      </c>
    </row>
    <row r="11" spans="1:25" x14ac:dyDescent="0.25">
      <c r="A11" s="36"/>
      <c r="B11" s="36"/>
      <c r="C11" s="34"/>
      <c r="D11" s="17"/>
      <c r="E11" s="17"/>
      <c r="F11" s="17"/>
      <c r="G11" s="17"/>
      <c r="H11" s="17"/>
      <c r="I11" s="16">
        <f>IF(C11&gt;A_Stammdaten!$B$12,0,SUM(D11,E11,)-G11)</f>
        <v>0</v>
      </c>
      <c r="J11" s="17"/>
      <c r="K11" s="180"/>
      <c r="L11" s="180"/>
      <c r="M11" s="180"/>
      <c r="Y11" s="21" t="str">
        <f t="shared" si="0"/>
        <v>Zeitreihe_1</v>
      </c>
    </row>
    <row r="12" spans="1:25" x14ac:dyDescent="0.25">
      <c r="A12" s="36"/>
      <c r="B12" s="36"/>
      <c r="C12" s="34"/>
      <c r="D12" s="17"/>
      <c r="E12" s="17"/>
      <c r="F12" s="17"/>
      <c r="G12" s="17"/>
      <c r="H12" s="17"/>
      <c r="I12" s="16">
        <f>IF(C12&gt;A_Stammdaten!$B$12,0,SUM(D12,E12,)-G12)</f>
        <v>0</v>
      </c>
      <c r="J12" s="17"/>
      <c r="K12" s="180"/>
      <c r="L12" s="180"/>
      <c r="M12" s="180"/>
      <c r="Y12" s="21" t="str">
        <f t="shared" si="0"/>
        <v>Zeitreihe_1</v>
      </c>
    </row>
    <row r="13" spans="1:25" x14ac:dyDescent="0.25">
      <c r="A13" s="17"/>
      <c r="B13" s="36"/>
      <c r="C13" s="34"/>
      <c r="D13" s="17"/>
      <c r="E13" s="17"/>
      <c r="F13" s="17"/>
      <c r="G13" s="17"/>
      <c r="H13" s="17"/>
      <c r="I13" s="16">
        <f>IF(C13&gt;A_Stammdaten!$B$12,0,SUM(D13,E13,)-G13)</f>
        <v>0</v>
      </c>
      <c r="J13" s="17"/>
      <c r="K13" s="180"/>
      <c r="L13" s="180"/>
      <c r="M13" s="180"/>
      <c r="Y13" s="21" t="str">
        <f t="shared" si="0"/>
        <v>Zeitreihe_1</v>
      </c>
    </row>
    <row r="14" spans="1:25" x14ac:dyDescent="0.25">
      <c r="A14" s="17"/>
      <c r="B14" s="36"/>
      <c r="C14" s="34"/>
      <c r="D14" s="17"/>
      <c r="E14" s="17"/>
      <c r="F14" s="17"/>
      <c r="G14" s="17"/>
      <c r="H14" s="17"/>
      <c r="I14" s="16">
        <f>IF(C14&gt;A_Stammdaten!$B$12,0,SUM(D14,E14,)-G14)</f>
        <v>0</v>
      </c>
      <c r="J14" s="17"/>
      <c r="K14" s="180"/>
      <c r="L14" s="180"/>
      <c r="M14" s="180"/>
      <c r="Y14" s="21" t="str">
        <f t="shared" si="0"/>
        <v>Zeitreihe_1</v>
      </c>
    </row>
    <row r="15" spans="1:25" x14ac:dyDescent="0.25">
      <c r="A15" s="17"/>
      <c r="B15" s="36"/>
      <c r="C15" s="34"/>
      <c r="D15" s="17"/>
      <c r="E15" s="17"/>
      <c r="F15" s="17"/>
      <c r="G15" s="17"/>
      <c r="H15" s="17"/>
      <c r="I15" s="16">
        <f>IF(C15&gt;A_Stammdaten!$B$12,0,SUM(D15,E15,)-G15)</f>
        <v>0</v>
      </c>
      <c r="J15" s="17"/>
      <c r="K15" s="180"/>
      <c r="L15" s="180"/>
      <c r="M15" s="180"/>
      <c r="Y15" s="21" t="str">
        <f t="shared" si="0"/>
        <v>Zeitreihe_1</v>
      </c>
    </row>
    <row r="16" spans="1:25" x14ac:dyDescent="0.25">
      <c r="A16" s="17"/>
      <c r="B16" s="36"/>
      <c r="C16" s="34"/>
      <c r="D16" s="17"/>
      <c r="E16" s="17"/>
      <c r="F16" s="17"/>
      <c r="G16" s="17"/>
      <c r="H16" s="17"/>
      <c r="I16" s="16">
        <f>IF(C16&gt;A_Stammdaten!$B$12,0,SUM(D16,E16,)-G16)</f>
        <v>0</v>
      </c>
      <c r="J16" s="17"/>
      <c r="K16" s="180"/>
      <c r="L16" s="180"/>
      <c r="M16" s="180"/>
      <c r="Y16" s="21" t="str">
        <f t="shared" si="0"/>
        <v>Zeitreihe_1</v>
      </c>
    </row>
    <row r="17" spans="1:25" x14ac:dyDescent="0.25">
      <c r="A17" s="17"/>
      <c r="B17" s="36"/>
      <c r="C17" s="34"/>
      <c r="D17" s="17"/>
      <c r="E17" s="17"/>
      <c r="F17" s="17"/>
      <c r="G17" s="17"/>
      <c r="H17" s="17"/>
      <c r="I17" s="16">
        <f>IF(C17&gt;A_Stammdaten!$B$12,0,SUM(D17,E17,)-G17)</f>
        <v>0</v>
      </c>
      <c r="J17" s="17"/>
      <c r="K17" s="180"/>
      <c r="L17" s="180"/>
      <c r="M17" s="180"/>
      <c r="Y17" s="21" t="str">
        <f t="shared" si="0"/>
        <v>Zeitreihe_1</v>
      </c>
    </row>
    <row r="18" spans="1:25" x14ac:dyDescent="0.25">
      <c r="A18" s="17"/>
      <c r="B18" s="36"/>
      <c r="C18" s="34"/>
      <c r="D18" s="17"/>
      <c r="E18" s="17"/>
      <c r="F18" s="17"/>
      <c r="G18" s="17"/>
      <c r="H18" s="17"/>
      <c r="I18" s="16">
        <f>IF(C18&gt;A_Stammdaten!$B$12,0,SUM(D18,E18,)-G18)</f>
        <v>0</v>
      </c>
      <c r="J18" s="17"/>
      <c r="K18" s="180"/>
      <c r="L18" s="180"/>
      <c r="M18" s="180"/>
      <c r="Y18" s="21" t="str">
        <f t="shared" si="0"/>
        <v>Zeitreihe_1</v>
      </c>
    </row>
    <row r="19" spans="1:25" x14ac:dyDescent="0.25">
      <c r="A19" s="17"/>
      <c r="B19" s="36"/>
      <c r="C19" s="34"/>
      <c r="D19" s="17"/>
      <c r="E19" s="17"/>
      <c r="F19" s="17"/>
      <c r="G19" s="17"/>
      <c r="H19" s="17"/>
      <c r="I19" s="16">
        <f>IF(C19&gt;A_Stammdaten!$B$12,0,SUM(D19,E19,)-G19)</f>
        <v>0</v>
      </c>
      <c r="J19" s="17"/>
      <c r="K19" s="180"/>
      <c r="L19" s="180"/>
      <c r="M19" s="180"/>
      <c r="Y19" s="21" t="str">
        <f t="shared" si="0"/>
        <v>Zeitreihe_1</v>
      </c>
    </row>
    <row r="20" spans="1:25" x14ac:dyDescent="0.25">
      <c r="A20" s="17"/>
      <c r="B20" s="36"/>
      <c r="C20" s="34"/>
      <c r="D20" s="17"/>
      <c r="E20" s="17"/>
      <c r="F20" s="17"/>
      <c r="G20" s="17"/>
      <c r="H20" s="17"/>
      <c r="I20" s="16">
        <f>IF(C20&gt;A_Stammdaten!$B$12,0,SUM(D20,E20,)-G20)</f>
        <v>0</v>
      </c>
      <c r="J20" s="17"/>
      <c r="K20" s="180"/>
      <c r="L20" s="180"/>
      <c r="M20" s="180"/>
      <c r="Y20" s="21" t="str">
        <f t="shared" si="0"/>
        <v>Zeitreihe_1</v>
      </c>
    </row>
    <row r="21" spans="1:25" x14ac:dyDescent="0.25">
      <c r="A21" s="17"/>
      <c r="B21" s="36"/>
      <c r="C21" s="34"/>
      <c r="D21" s="17"/>
      <c r="E21" s="17"/>
      <c r="F21" s="17"/>
      <c r="G21" s="17"/>
      <c r="H21" s="17"/>
      <c r="I21" s="16">
        <f>IF(C21&gt;A_Stammdaten!$B$12,0,SUM(D21,E21,)-G21)</f>
        <v>0</v>
      </c>
      <c r="J21" s="17"/>
      <c r="K21" s="180"/>
      <c r="L21" s="180"/>
      <c r="M21" s="180"/>
      <c r="Y21" s="21" t="str">
        <f t="shared" si="0"/>
        <v>Zeitreihe_1</v>
      </c>
    </row>
    <row r="22" spans="1:25" x14ac:dyDescent="0.25">
      <c r="A22" s="36"/>
      <c r="B22" s="36"/>
      <c r="C22" s="34"/>
      <c r="D22" s="17"/>
      <c r="E22" s="17"/>
      <c r="F22" s="17"/>
      <c r="G22" s="17"/>
      <c r="H22" s="17"/>
      <c r="I22" s="16">
        <f>IF(C22&gt;A_Stammdaten!$B$12,0,SUM(D22,E22,)-G22)</f>
        <v>0</v>
      </c>
      <c r="J22" s="17"/>
      <c r="K22" s="180"/>
      <c r="L22" s="180"/>
      <c r="M22" s="180"/>
      <c r="Y22" s="21" t="str">
        <f t="shared" si="0"/>
        <v>Zeitreihe_1</v>
      </c>
    </row>
    <row r="23" spans="1:25" x14ac:dyDescent="0.25">
      <c r="A23" s="36"/>
      <c r="B23" s="36"/>
      <c r="C23" s="34"/>
      <c r="D23" s="17"/>
      <c r="E23" s="17"/>
      <c r="F23" s="17"/>
      <c r="G23" s="17"/>
      <c r="H23" s="17"/>
      <c r="I23" s="16">
        <f>IF(C23&gt;A_Stammdaten!$B$12,0,SUM(D23,E23,)-G23)</f>
        <v>0</v>
      </c>
      <c r="J23" s="17"/>
      <c r="K23" s="180"/>
      <c r="L23" s="180"/>
      <c r="M23" s="180"/>
      <c r="Y23" s="21" t="str">
        <f t="shared" si="0"/>
        <v>Zeitreihe_1</v>
      </c>
    </row>
    <row r="24" spans="1:25" x14ac:dyDescent="0.25">
      <c r="A24" s="36"/>
      <c r="B24" s="36"/>
      <c r="C24" s="34"/>
      <c r="D24" s="17"/>
      <c r="E24" s="17"/>
      <c r="F24" s="17"/>
      <c r="G24" s="17"/>
      <c r="H24" s="17"/>
      <c r="I24" s="16">
        <f>IF(C24&gt;A_Stammdaten!$B$12,0,SUM(D24,E24,)-G24)</f>
        <v>0</v>
      </c>
      <c r="J24" s="17"/>
      <c r="K24" s="180"/>
      <c r="L24" s="180"/>
      <c r="M24" s="180"/>
      <c r="Y24" s="21" t="str">
        <f t="shared" si="0"/>
        <v>Zeitreihe_1</v>
      </c>
    </row>
    <row r="25" spans="1:25" x14ac:dyDescent="0.25">
      <c r="A25" s="36"/>
      <c r="B25" s="36"/>
      <c r="C25" s="34"/>
      <c r="D25" s="17"/>
      <c r="E25" s="17"/>
      <c r="F25" s="17"/>
      <c r="G25" s="17"/>
      <c r="H25" s="17"/>
      <c r="I25" s="16">
        <f>IF(C25&gt;A_Stammdaten!$B$12,0,SUM(D25,E25,)-G25)</f>
        <v>0</v>
      </c>
      <c r="J25" s="17"/>
      <c r="K25" s="180"/>
      <c r="L25" s="180"/>
      <c r="M25" s="180"/>
      <c r="Y25" s="21" t="str">
        <f t="shared" si="0"/>
        <v>Zeitreihe_1</v>
      </c>
    </row>
    <row r="26" spans="1:25" x14ac:dyDescent="0.25">
      <c r="A26" s="36"/>
      <c r="B26" s="36"/>
      <c r="C26" s="34"/>
      <c r="D26" s="17"/>
      <c r="E26" s="17"/>
      <c r="F26" s="17"/>
      <c r="G26" s="17"/>
      <c r="H26" s="17"/>
      <c r="I26" s="16">
        <f>IF(C26&gt;A_Stammdaten!$B$12,0,SUM(D26,E26,)-G26)</f>
        <v>0</v>
      </c>
      <c r="J26" s="17"/>
      <c r="K26" s="180"/>
      <c r="L26" s="180"/>
      <c r="M26" s="180"/>
      <c r="Y26" s="21" t="str">
        <f t="shared" si="0"/>
        <v>Zeitreihe_1</v>
      </c>
    </row>
    <row r="27" spans="1:25" x14ac:dyDescent="0.25">
      <c r="A27" s="17"/>
      <c r="B27" s="17"/>
      <c r="C27" s="34"/>
      <c r="D27" s="17"/>
      <c r="E27" s="17"/>
      <c r="F27" s="17"/>
      <c r="G27" s="17"/>
      <c r="H27" s="17"/>
      <c r="I27" s="16">
        <f>IF(C27&gt;A_Stammdaten!$B$12,0,SUM(D27,E27,)-G27)</f>
        <v>0</v>
      </c>
      <c r="J27" s="17"/>
      <c r="K27" s="180"/>
      <c r="L27" s="180"/>
      <c r="M27" s="180"/>
      <c r="Y27" s="21" t="str">
        <f t="shared" si="0"/>
        <v>Zeitreihe_1</v>
      </c>
    </row>
    <row r="28" spans="1:25" x14ac:dyDescent="0.25">
      <c r="A28" s="17"/>
      <c r="B28" s="17"/>
      <c r="C28" s="34"/>
      <c r="D28" s="17"/>
      <c r="E28" s="17"/>
      <c r="F28" s="17"/>
      <c r="G28" s="17"/>
      <c r="H28" s="17"/>
      <c r="I28" s="16">
        <f>IF(C28&gt;A_Stammdaten!$B$12,0,SUM(D28,E28,)-G28)</f>
        <v>0</v>
      </c>
      <c r="J28" s="17"/>
      <c r="K28" s="180"/>
      <c r="L28" s="180"/>
      <c r="M28" s="180"/>
      <c r="Y28" s="21" t="str">
        <f t="shared" si="0"/>
        <v>Zeitreihe_1</v>
      </c>
    </row>
    <row r="29" spans="1:25" x14ac:dyDescent="0.25">
      <c r="A29" s="17"/>
      <c r="B29" s="17"/>
      <c r="C29" s="34"/>
      <c r="D29" s="17"/>
      <c r="E29" s="17"/>
      <c r="F29" s="17"/>
      <c r="G29" s="17"/>
      <c r="H29" s="17"/>
      <c r="I29" s="16">
        <f>IF(C29&gt;A_Stammdaten!$B$12,0,SUM(D29,E29,)-G29)</f>
        <v>0</v>
      </c>
      <c r="J29" s="17"/>
      <c r="K29" s="180"/>
      <c r="L29" s="180"/>
      <c r="M29" s="180"/>
      <c r="Y29" s="21" t="str">
        <f t="shared" si="0"/>
        <v>Zeitreihe_1</v>
      </c>
    </row>
    <row r="30" spans="1:25" x14ac:dyDescent="0.25">
      <c r="A30" s="17"/>
      <c r="B30" s="17"/>
      <c r="C30" s="34"/>
      <c r="D30" s="17"/>
      <c r="E30" s="17"/>
      <c r="F30" s="17"/>
      <c r="G30" s="17"/>
      <c r="H30" s="17"/>
      <c r="I30" s="16">
        <f>IF(C30&gt;A_Stammdaten!$B$12,0,SUM(D30,E30,)-G30)</f>
        <v>0</v>
      </c>
      <c r="J30" s="17"/>
      <c r="K30" s="180"/>
      <c r="L30" s="180"/>
      <c r="M30" s="180"/>
      <c r="Y30" s="21" t="str">
        <f t="shared" si="0"/>
        <v>Zeitreihe_1</v>
      </c>
    </row>
    <row r="31" spans="1:25" x14ac:dyDescent="0.25">
      <c r="A31" s="17"/>
      <c r="B31" s="17"/>
      <c r="C31" s="34"/>
      <c r="D31" s="17"/>
      <c r="E31" s="17"/>
      <c r="F31" s="17"/>
      <c r="G31" s="17"/>
      <c r="H31" s="17"/>
      <c r="I31" s="16">
        <f>IF(C31&gt;A_Stammdaten!$B$12,0,SUM(D31,E31,)-G31)</f>
        <v>0</v>
      </c>
      <c r="J31" s="17"/>
      <c r="K31" s="180"/>
      <c r="L31" s="180"/>
      <c r="M31" s="180"/>
      <c r="Y31" s="21" t="str">
        <f t="shared" si="0"/>
        <v>Zeitreihe_1</v>
      </c>
    </row>
    <row r="32" spans="1:25" x14ac:dyDescent="0.25">
      <c r="A32" s="17"/>
      <c r="B32" s="17"/>
      <c r="C32" s="34"/>
      <c r="D32" s="17"/>
      <c r="E32" s="17"/>
      <c r="F32" s="17"/>
      <c r="G32" s="17"/>
      <c r="H32" s="17"/>
      <c r="I32" s="16">
        <f>IF(C32&gt;A_Stammdaten!$B$12,0,SUM(D32,E32,)-G32)</f>
        <v>0</v>
      </c>
      <c r="J32" s="17"/>
      <c r="K32" s="180"/>
      <c r="L32" s="180"/>
      <c r="M32" s="180"/>
      <c r="Y32" s="21" t="str">
        <f t="shared" si="0"/>
        <v>Zeitreihe_1</v>
      </c>
    </row>
    <row r="33" spans="1:25" x14ac:dyDescent="0.25">
      <c r="A33" s="17"/>
      <c r="B33" s="17"/>
      <c r="C33" s="34"/>
      <c r="D33" s="17"/>
      <c r="E33" s="17"/>
      <c r="F33" s="17"/>
      <c r="G33" s="17"/>
      <c r="H33" s="17"/>
      <c r="I33" s="16">
        <f>IF(C33&gt;A_Stammdaten!$B$12,0,SUM(D33,E33,)-G33)</f>
        <v>0</v>
      </c>
      <c r="J33" s="17"/>
      <c r="K33" s="180"/>
      <c r="L33" s="180"/>
      <c r="M33" s="180"/>
      <c r="Y33" s="21" t="str">
        <f t="shared" si="0"/>
        <v>Zeitreihe_1</v>
      </c>
    </row>
    <row r="34" spans="1:25" x14ac:dyDescent="0.25">
      <c r="A34" s="17"/>
      <c r="B34" s="17"/>
      <c r="C34" s="34"/>
      <c r="D34" s="17"/>
      <c r="E34" s="17"/>
      <c r="F34" s="17"/>
      <c r="G34" s="17"/>
      <c r="H34" s="17"/>
      <c r="I34" s="16">
        <f>IF(C34&gt;A_Stammdaten!$B$12,0,SUM(D34,E34,)-G34)</f>
        <v>0</v>
      </c>
      <c r="J34" s="17"/>
      <c r="K34" s="180"/>
      <c r="L34" s="180"/>
      <c r="M34" s="180"/>
      <c r="Y34" s="21" t="str">
        <f t="shared" si="0"/>
        <v>Zeitreihe_1</v>
      </c>
    </row>
    <row r="35" spans="1:25" x14ac:dyDescent="0.25">
      <c r="A35" s="17"/>
      <c r="B35" s="17"/>
      <c r="C35" s="34"/>
      <c r="D35" s="17"/>
      <c r="E35" s="17"/>
      <c r="F35" s="17"/>
      <c r="G35" s="17"/>
      <c r="H35" s="17"/>
      <c r="I35" s="16">
        <f>IF(C35&gt;A_Stammdaten!$B$12,0,SUM(D35,E35,)-G35)</f>
        <v>0</v>
      </c>
      <c r="J35" s="17"/>
      <c r="K35" s="180"/>
      <c r="L35" s="180"/>
      <c r="M35" s="180"/>
      <c r="Y35" s="21" t="str">
        <f t="shared" si="0"/>
        <v>Zeitreihe_1</v>
      </c>
    </row>
    <row r="36" spans="1:25" x14ac:dyDescent="0.25">
      <c r="A36" s="17"/>
      <c r="B36" s="17"/>
      <c r="C36" s="34"/>
      <c r="D36" s="17"/>
      <c r="E36" s="17"/>
      <c r="F36" s="17"/>
      <c r="G36" s="17"/>
      <c r="H36" s="17"/>
      <c r="I36" s="16">
        <f>IF(C36&gt;A_Stammdaten!$B$12,0,SUM(D36,E36,)-G36)</f>
        <v>0</v>
      </c>
      <c r="J36" s="17"/>
      <c r="K36" s="180"/>
      <c r="L36" s="180"/>
      <c r="M36" s="180"/>
      <c r="Y36" s="21" t="str">
        <f t="shared" si="0"/>
        <v>Zeitreihe_1</v>
      </c>
    </row>
    <row r="37" spans="1:25" x14ac:dyDescent="0.25">
      <c r="A37" s="17"/>
      <c r="B37" s="17"/>
      <c r="C37" s="34"/>
      <c r="D37" s="17"/>
      <c r="E37" s="17"/>
      <c r="F37" s="17"/>
      <c r="G37" s="17"/>
      <c r="H37" s="17"/>
      <c r="I37" s="16">
        <f>IF(C37&gt;A_Stammdaten!$B$12,0,SUM(D37,E37,)-G37)</f>
        <v>0</v>
      </c>
      <c r="J37" s="17"/>
      <c r="K37" s="180"/>
      <c r="L37" s="180"/>
      <c r="M37" s="180"/>
      <c r="Y37" s="21" t="str">
        <f t="shared" si="0"/>
        <v>Zeitreihe_1</v>
      </c>
    </row>
    <row r="38" spans="1:25" x14ac:dyDescent="0.25">
      <c r="A38" s="17"/>
      <c r="B38" s="17"/>
      <c r="C38" s="34"/>
      <c r="D38" s="17"/>
      <c r="E38" s="17"/>
      <c r="F38" s="17"/>
      <c r="G38" s="17"/>
      <c r="H38" s="17"/>
      <c r="I38" s="16">
        <f>IF(C38&gt;A_Stammdaten!$B$12,0,SUM(D38,E38,)-G38)</f>
        <v>0</v>
      </c>
      <c r="J38" s="17"/>
      <c r="K38" s="180"/>
      <c r="L38" s="180"/>
      <c r="M38" s="180"/>
      <c r="Y38" s="21" t="str">
        <f t="shared" si="0"/>
        <v>Zeitreihe_1</v>
      </c>
    </row>
    <row r="39" spans="1:25" x14ac:dyDescent="0.25">
      <c r="A39" s="17"/>
      <c r="B39" s="17"/>
      <c r="C39" s="34"/>
      <c r="D39" s="17"/>
      <c r="E39" s="17"/>
      <c r="F39" s="17"/>
      <c r="G39" s="17"/>
      <c r="H39" s="17"/>
      <c r="I39" s="16">
        <f>IF(C39&gt;A_Stammdaten!$B$12,0,SUM(D39,E39,)-G39)</f>
        <v>0</v>
      </c>
      <c r="J39" s="17"/>
      <c r="K39" s="180"/>
      <c r="L39" s="180"/>
      <c r="M39" s="180"/>
      <c r="Y39" s="21" t="str">
        <f t="shared" si="0"/>
        <v>Zeitreihe_1</v>
      </c>
    </row>
    <row r="40" spans="1:25" x14ac:dyDescent="0.25">
      <c r="A40" s="17"/>
      <c r="B40" s="17"/>
      <c r="C40" s="34"/>
      <c r="D40" s="17"/>
      <c r="E40" s="17"/>
      <c r="F40" s="17"/>
      <c r="G40" s="17"/>
      <c r="H40" s="17"/>
      <c r="I40" s="16">
        <f>IF(C40&gt;A_Stammdaten!$B$12,0,SUM(D40,E40,)-G40)</f>
        <v>0</v>
      </c>
      <c r="J40" s="17"/>
      <c r="K40" s="180"/>
      <c r="L40" s="180"/>
      <c r="M40" s="180"/>
      <c r="Y40" s="21" t="str">
        <f t="shared" si="0"/>
        <v>Zeitreihe_1</v>
      </c>
    </row>
    <row r="41" spans="1:25" x14ac:dyDescent="0.25">
      <c r="A41" s="17"/>
      <c r="B41" s="17"/>
      <c r="C41" s="34"/>
      <c r="D41" s="17"/>
      <c r="E41" s="17"/>
      <c r="F41" s="17"/>
      <c r="G41" s="17"/>
      <c r="H41" s="17"/>
      <c r="I41" s="16">
        <f>IF(C41&gt;A_Stammdaten!$B$12,0,SUM(D41,E41,)-G41)</f>
        <v>0</v>
      </c>
      <c r="J41" s="17"/>
      <c r="K41" s="180"/>
      <c r="L41" s="180"/>
      <c r="M41" s="180"/>
      <c r="Y41" s="21" t="str">
        <f t="shared" si="0"/>
        <v>Zeitreihe_1</v>
      </c>
    </row>
    <row r="42" spans="1:25" x14ac:dyDescent="0.25">
      <c r="A42" s="17"/>
      <c r="B42" s="17"/>
      <c r="C42" s="34"/>
      <c r="D42" s="17"/>
      <c r="E42" s="17"/>
      <c r="F42" s="17"/>
      <c r="G42" s="17"/>
      <c r="H42" s="17"/>
      <c r="I42" s="16">
        <f>IF(C42&gt;A_Stammdaten!$B$12,0,SUM(D42,E42,)-G42)</f>
        <v>0</v>
      </c>
      <c r="J42" s="17"/>
      <c r="K42" s="180"/>
      <c r="L42" s="180"/>
      <c r="M42" s="180"/>
      <c r="Y42" s="21" t="str">
        <f t="shared" si="0"/>
        <v>Zeitreihe_1</v>
      </c>
    </row>
    <row r="43" spans="1:25" x14ac:dyDescent="0.25">
      <c r="A43" s="17"/>
      <c r="B43" s="17"/>
      <c r="C43" s="34"/>
      <c r="D43" s="17"/>
      <c r="E43" s="17"/>
      <c r="F43" s="17"/>
      <c r="G43" s="17"/>
      <c r="H43" s="17"/>
      <c r="I43" s="16">
        <f>IF(C43&gt;A_Stammdaten!$B$12,0,SUM(D43,E43,)-G43)</f>
        <v>0</v>
      </c>
      <c r="J43" s="17"/>
      <c r="K43" s="180"/>
      <c r="L43" s="180"/>
      <c r="M43" s="180"/>
      <c r="Y43" s="21" t="str">
        <f t="shared" si="0"/>
        <v>Zeitreihe_1</v>
      </c>
    </row>
    <row r="44" spans="1:25" x14ac:dyDescent="0.25">
      <c r="A44" s="17"/>
      <c r="B44" s="17"/>
      <c r="C44" s="34"/>
      <c r="D44" s="17"/>
      <c r="E44" s="17"/>
      <c r="F44" s="17"/>
      <c r="G44" s="17"/>
      <c r="H44" s="17"/>
      <c r="I44" s="16">
        <f>IF(C44&gt;A_Stammdaten!$B$12,0,SUM(D44,E44,)-G44)</f>
        <v>0</v>
      </c>
      <c r="J44" s="17"/>
      <c r="K44" s="180"/>
      <c r="L44" s="180"/>
      <c r="M44" s="180"/>
      <c r="Y44" s="21" t="str">
        <f t="shared" si="0"/>
        <v>Zeitreihe_1</v>
      </c>
    </row>
    <row r="45" spans="1:25" x14ac:dyDescent="0.25">
      <c r="A45" s="17"/>
      <c r="B45" s="17"/>
      <c r="C45" s="34"/>
      <c r="D45" s="17"/>
      <c r="E45" s="17"/>
      <c r="F45" s="17"/>
      <c r="G45" s="17"/>
      <c r="H45" s="17"/>
      <c r="I45" s="16">
        <f>IF(C45&gt;A_Stammdaten!$B$12,0,SUM(D45,E45,)-G45)</f>
        <v>0</v>
      </c>
      <c r="J45" s="17"/>
      <c r="K45" s="180"/>
      <c r="L45" s="180"/>
      <c r="M45" s="180"/>
      <c r="Y45" s="21" t="str">
        <f t="shared" si="0"/>
        <v>Zeitreihe_1</v>
      </c>
    </row>
    <row r="46" spans="1:25" x14ac:dyDescent="0.25">
      <c r="A46" s="17"/>
      <c r="B46" s="17"/>
      <c r="C46" s="34"/>
      <c r="D46" s="17"/>
      <c r="E46" s="17"/>
      <c r="F46" s="17"/>
      <c r="G46" s="17"/>
      <c r="H46" s="17"/>
      <c r="I46" s="16">
        <f>IF(C46&gt;A_Stammdaten!$B$12,0,SUM(D46,E46,)-G46)</f>
        <v>0</v>
      </c>
      <c r="J46" s="17"/>
      <c r="K46" s="180"/>
      <c r="L46" s="180"/>
      <c r="M46" s="180"/>
      <c r="Y46" s="21" t="str">
        <f t="shared" si="0"/>
        <v>Zeitreihe_1</v>
      </c>
    </row>
    <row r="47" spans="1:25" x14ac:dyDescent="0.25">
      <c r="A47" s="17"/>
      <c r="B47" s="17"/>
      <c r="C47" s="34"/>
      <c r="D47" s="17"/>
      <c r="E47" s="17"/>
      <c r="F47" s="17"/>
      <c r="G47" s="17"/>
      <c r="H47" s="17"/>
      <c r="I47" s="16">
        <f>IF(C47&gt;A_Stammdaten!$B$12,0,SUM(D47,E47,)-G47)</f>
        <v>0</v>
      </c>
      <c r="J47" s="17"/>
      <c r="K47" s="180"/>
      <c r="L47" s="180"/>
      <c r="M47" s="180"/>
      <c r="Y47" s="21" t="str">
        <f t="shared" si="0"/>
        <v>Zeitreihe_1</v>
      </c>
    </row>
    <row r="48" spans="1:25" x14ac:dyDescent="0.25">
      <c r="A48" s="17"/>
      <c r="B48" s="17"/>
      <c r="C48" s="34"/>
      <c r="D48" s="17"/>
      <c r="E48" s="17"/>
      <c r="F48" s="17"/>
      <c r="G48" s="17"/>
      <c r="H48" s="17"/>
      <c r="I48" s="16">
        <f>IF(C48&gt;A_Stammdaten!$B$12,0,SUM(D48,E48,)-G48)</f>
        <v>0</v>
      </c>
      <c r="J48" s="17"/>
      <c r="K48" s="180"/>
      <c r="L48" s="180"/>
      <c r="M48" s="180"/>
      <c r="Y48" s="21" t="str">
        <f t="shared" si="0"/>
        <v>Zeitreihe_1</v>
      </c>
    </row>
    <row r="49" spans="1:25" x14ac:dyDescent="0.25">
      <c r="A49" s="17"/>
      <c r="B49" s="17"/>
      <c r="C49" s="34"/>
      <c r="D49" s="17"/>
      <c r="E49" s="17"/>
      <c r="F49" s="17"/>
      <c r="G49" s="17"/>
      <c r="H49" s="17"/>
      <c r="I49" s="16">
        <f>IF(C49&gt;A_Stammdaten!$B$12,0,SUM(D49,E49,)-G49)</f>
        <v>0</v>
      </c>
      <c r="J49" s="17"/>
      <c r="K49" s="180"/>
      <c r="L49" s="180"/>
      <c r="M49" s="180"/>
      <c r="Y49" s="21" t="str">
        <f t="shared" si="0"/>
        <v>Zeitreihe_1</v>
      </c>
    </row>
    <row r="50" spans="1:25" x14ac:dyDescent="0.25">
      <c r="A50" s="17"/>
      <c r="B50" s="17"/>
      <c r="C50" s="34"/>
      <c r="D50" s="17"/>
      <c r="E50" s="17"/>
      <c r="F50" s="17"/>
      <c r="G50" s="17"/>
      <c r="H50" s="17"/>
      <c r="I50" s="16">
        <f>IF(C50&gt;A_Stammdaten!$B$12,0,SUM(D50,E50,)-G50)</f>
        <v>0</v>
      </c>
      <c r="J50" s="17"/>
      <c r="K50" s="180"/>
      <c r="L50" s="180"/>
      <c r="M50" s="180"/>
      <c r="Y50" s="21" t="str">
        <f t="shared" si="0"/>
        <v>Zeitreihe_1</v>
      </c>
    </row>
    <row r="51" spans="1:25" x14ac:dyDescent="0.25">
      <c r="A51" s="17"/>
      <c r="B51" s="17"/>
      <c r="C51" s="34"/>
      <c r="D51" s="17"/>
      <c r="E51" s="17"/>
      <c r="F51" s="17"/>
      <c r="G51" s="17"/>
      <c r="H51" s="17"/>
      <c r="I51" s="16">
        <f>IF(C51&gt;A_Stammdaten!$B$12,0,SUM(D51,E51,)-G51)</f>
        <v>0</v>
      </c>
      <c r="J51" s="17"/>
      <c r="K51" s="180"/>
      <c r="L51" s="180"/>
      <c r="M51" s="180"/>
      <c r="Y51" s="21" t="str">
        <f t="shared" si="0"/>
        <v>Zeitreihe_1</v>
      </c>
    </row>
    <row r="52" spans="1:25" x14ac:dyDescent="0.25">
      <c r="A52" s="17"/>
      <c r="B52" s="17"/>
      <c r="C52" s="34"/>
      <c r="D52" s="17"/>
      <c r="E52" s="17"/>
      <c r="F52" s="17"/>
      <c r="G52" s="17"/>
      <c r="H52" s="17"/>
      <c r="I52" s="16">
        <f>IF(C52&gt;A_Stammdaten!$B$12,0,SUM(D52,E52,)-G52)</f>
        <v>0</v>
      </c>
      <c r="J52" s="17"/>
      <c r="K52" s="180"/>
      <c r="L52" s="180"/>
      <c r="M52" s="180"/>
      <c r="Y52" s="21" t="str">
        <f t="shared" si="0"/>
        <v>Zeitreihe_1</v>
      </c>
    </row>
    <row r="53" spans="1:25" x14ac:dyDescent="0.25">
      <c r="A53" s="17"/>
      <c r="B53" s="17"/>
      <c r="C53" s="34"/>
      <c r="D53" s="17"/>
      <c r="E53" s="17"/>
      <c r="F53" s="17"/>
      <c r="G53" s="17"/>
      <c r="H53" s="17"/>
      <c r="I53" s="16">
        <f>IF(C53&gt;A_Stammdaten!$B$12,0,SUM(D53,E53,)-G53)</f>
        <v>0</v>
      </c>
      <c r="J53" s="17"/>
      <c r="K53" s="180"/>
      <c r="L53" s="180"/>
      <c r="M53" s="180"/>
      <c r="Y53" s="21" t="str">
        <f t="shared" si="0"/>
        <v>Zeitreihe_1</v>
      </c>
    </row>
    <row r="54" spans="1:25" x14ac:dyDescent="0.25">
      <c r="A54" s="17"/>
      <c r="B54" s="17"/>
      <c r="C54" s="34"/>
      <c r="D54" s="17"/>
      <c r="E54" s="17"/>
      <c r="F54" s="17"/>
      <c r="G54" s="17"/>
      <c r="H54" s="17"/>
      <c r="I54" s="16">
        <f>IF(C54&gt;A_Stammdaten!$B$12,0,SUM(D54,E54,)-G54)</f>
        <v>0</v>
      </c>
      <c r="J54" s="17"/>
      <c r="K54" s="180"/>
      <c r="L54" s="180"/>
      <c r="M54" s="180"/>
      <c r="Y54" s="21" t="str">
        <f t="shared" si="0"/>
        <v>Zeitreihe_1</v>
      </c>
    </row>
    <row r="55" spans="1:25" x14ac:dyDescent="0.25">
      <c r="A55" s="17"/>
      <c r="B55" s="17"/>
      <c r="C55" s="34"/>
      <c r="D55" s="17"/>
      <c r="E55" s="17"/>
      <c r="F55" s="17"/>
      <c r="G55" s="17"/>
      <c r="H55" s="17"/>
      <c r="I55" s="16">
        <f>IF(C55&gt;A_Stammdaten!$B$12,0,SUM(D55,E55,)-G55)</f>
        <v>0</v>
      </c>
      <c r="J55" s="17"/>
      <c r="K55" s="180"/>
      <c r="L55" s="180"/>
      <c r="M55" s="180"/>
      <c r="Y55" s="21" t="str">
        <f t="shared" si="0"/>
        <v>Zeitreihe_1</v>
      </c>
    </row>
    <row r="56" spans="1:25" x14ac:dyDescent="0.25">
      <c r="A56" s="17"/>
      <c r="B56" s="17"/>
      <c r="C56" s="34"/>
      <c r="D56" s="17"/>
      <c r="E56" s="17"/>
      <c r="F56" s="17"/>
      <c r="G56" s="17"/>
      <c r="H56" s="17"/>
      <c r="I56" s="16">
        <f>IF(C56&gt;A_Stammdaten!$B$12,0,SUM(D56,E56,)-G56)</f>
        <v>0</v>
      </c>
      <c r="J56" s="17"/>
      <c r="K56" s="180"/>
      <c r="L56" s="180"/>
      <c r="M56" s="180"/>
      <c r="Y56" s="21" t="str">
        <f t="shared" si="0"/>
        <v>Zeitreihe_1</v>
      </c>
    </row>
  </sheetData>
  <sheetProtection formatCells="0" formatColumns="0" formatRows="0"/>
  <autoFilter ref="A5:Y56"/>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Listen!$E$2:$E$7</xm:f>
          </x14:formula1>
          <xm:sqref>B6:B56</xm:sqref>
        </x14:dataValidation>
        <x14:dataValidation type="list" allowBlank="1" showInputMessage="1" showErrorMessage="1">
          <x14:formula1>
            <xm:f>Listen!$H$2:$H$8</xm:f>
          </x14:formula1>
          <xm:sqref>C6:C56</xm:sqref>
        </x14:dataValidation>
        <x14:dataValidation type="list" allowBlank="1" showInputMessage="1" showErrorMessage="1">
          <x14:formula1>
            <xm:f>A_Stammdaten!$A$16:$A$18</xm:f>
          </x14:formula1>
          <xm:sqref>A6:A56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52"/>
  <sheetViews>
    <sheetView workbookViewId="0">
      <selection activeCell="C4" sqref="C4"/>
    </sheetView>
  </sheetViews>
  <sheetFormatPr baseColWidth="10" defaultRowHeight="15" x14ac:dyDescent="0.25"/>
  <cols>
    <col min="1" max="1" width="61.5703125" style="62" customWidth="1"/>
    <col min="2" max="2" width="9.7109375" style="62" customWidth="1"/>
    <col min="3" max="3" width="42" style="62" customWidth="1"/>
    <col min="4" max="16384" width="11.42578125" style="62"/>
  </cols>
  <sheetData>
    <row r="1" spans="1:3" ht="18.75" x14ac:dyDescent="0.3">
      <c r="A1" s="23" t="s">
        <v>148</v>
      </c>
    </row>
    <row r="3" spans="1:3" x14ac:dyDescent="0.25">
      <c r="A3" s="128" t="s">
        <v>18</v>
      </c>
      <c r="B3" s="128" t="s">
        <v>135</v>
      </c>
      <c r="C3" s="128" t="s">
        <v>136</v>
      </c>
    </row>
    <row r="4" spans="1:3" x14ac:dyDescent="0.25">
      <c r="A4" s="106" t="s">
        <v>45</v>
      </c>
      <c r="B4" s="106" t="s">
        <v>137</v>
      </c>
      <c r="C4" s="122"/>
    </row>
    <row r="5" spans="1:3" x14ac:dyDescent="0.25">
      <c r="A5" s="106" t="s">
        <v>15</v>
      </c>
      <c r="B5" s="106" t="s">
        <v>137</v>
      </c>
      <c r="C5" s="122"/>
    </row>
    <row r="6" spans="1:3" x14ac:dyDescent="0.25">
      <c r="A6" s="106" t="s">
        <v>41</v>
      </c>
      <c r="B6" s="106" t="s">
        <v>137</v>
      </c>
      <c r="C6" s="122"/>
    </row>
    <row r="7" spans="1:3" x14ac:dyDescent="0.25">
      <c r="A7" s="106" t="s">
        <v>50</v>
      </c>
      <c r="B7" s="106" t="s">
        <v>137</v>
      </c>
      <c r="C7" s="122"/>
    </row>
    <row r="8" spans="1:3" x14ac:dyDescent="0.25">
      <c r="A8" s="106" t="s">
        <v>27</v>
      </c>
      <c r="B8" s="106" t="s">
        <v>137</v>
      </c>
      <c r="C8" s="122"/>
    </row>
    <row r="9" spans="1:3" x14ac:dyDescent="0.25">
      <c r="A9" s="106" t="s">
        <v>43</v>
      </c>
      <c r="B9" s="106" t="s">
        <v>137</v>
      </c>
      <c r="C9" s="122"/>
    </row>
    <row r="10" spans="1:3" x14ac:dyDescent="0.25">
      <c r="A10" s="106" t="s">
        <v>28</v>
      </c>
      <c r="B10" s="106" t="s">
        <v>137</v>
      </c>
      <c r="C10" s="122"/>
    </row>
    <row r="11" spans="1:3" x14ac:dyDescent="0.25">
      <c r="A11" s="106" t="s">
        <v>47</v>
      </c>
      <c r="B11" s="106" t="s">
        <v>137</v>
      </c>
      <c r="C11" s="122"/>
    </row>
    <row r="12" spans="1:3" x14ac:dyDescent="0.25">
      <c r="A12" s="106" t="s">
        <v>37</v>
      </c>
      <c r="B12" s="106" t="s">
        <v>137</v>
      </c>
      <c r="C12" s="122"/>
    </row>
    <row r="13" spans="1:3" x14ac:dyDescent="0.25">
      <c r="A13" s="106" t="s">
        <v>23</v>
      </c>
      <c r="B13" s="106" t="s">
        <v>137</v>
      </c>
      <c r="C13" s="122"/>
    </row>
    <row r="14" spans="1:3" x14ac:dyDescent="0.25">
      <c r="A14" s="106" t="s">
        <v>22</v>
      </c>
      <c r="B14" s="106" t="s">
        <v>137</v>
      </c>
      <c r="C14" s="122"/>
    </row>
    <row r="15" spans="1:3" x14ac:dyDescent="0.25">
      <c r="A15" s="106" t="s">
        <v>20</v>
      </c>
      <c r="B15" s="106" t="s">
        <v>137</v>
      </c>
      <c r="C15" s="122"/>
    </row>
    <row r="16" spans="1:3" x14ac:dyDescent="0.25">
      <c r="A16" s="106" t="s">
        <v>25</v>
      </c>
      <c r="B16" s="106" t="s">
        <v>137</v>
      </c>
      <c r="C16" s="122"/>
    </row>
    <row r="17" spans="1:3" x14ac:dyDescent="0.25">
      <c r="A17" s="106" t="s">
        <v>32</v>
      </c>
      <c r="B17" s="106" t="s">
        <v>137</v>
      </c>
      <c r="C17" s="122"/>
    </row>
    <row r="18" spans="1:3" x14ac:dyDescent="0.25">
      <c r="A18" s="106" t="s">
        <v>24</v>
      </c>
      <c r="B18" s="106" t="s">
        <v>137</v>
      </c>
      <c r="C18" s="122"/>
    </row>
    <row r="19" spans="1:3" x14ac:dyDescent="0.25">
      <c r="A19" s="106" t="s">
        <v>39</v>
      </c>
      <c r="B19" s="106" t="s">
        <v>137</v>
      </c>
      <c r="C19" s="122"/>
    </row>
    <row r="20" spans="1:3" x14ac:dyDescent="0.25">
      <c r="A20" s="106" t="s">
        <v>29</v>
      </c>
      <c r="B20" s="106" t="s">
        <v>137</v>
      </c>
      <c r="C20" s="122"/>
    </row>
    <row r="21" spans="1:3" x14ac:dyDescent="0.25">
      <c r="A21" s="106" t="s">
        <v>35</v>
      </c>
      <c r="B21" s="106" t="s">
        <v>137</v>
      </c>
      <c r="C21" s="122"/>
    </row>
    <row r="22" spans="1:3" x14ac:dyDescent="0.25">
      <c r="A22" s="106" t="s">
        <v>48</v>
      </c>
      <c r="B22" s="106" t="s">
        <v>137</v>
      </c>
      <c r="C22" s="122"/>
    </row>
    <row r="23" spans="1:3" x14ac:dyDescent="0.25">
      <c r="A23" s="106" t="s">
        <v>46</v>
      </c>
      <c r="B23" s="106" t="s">
        <v>137</v>
      </c>
      <c r="C23" s="122"/>
    </row>
    <row r="24" spans="1:3" x14ac:dyDescent="0.25">
      <c r="A24" s="106" t="s">
        <v>30</v>
      </c>
      <c r="B24" s="106" t="s">
        <v>137</v>
      </c>
      <c r="C24" s="122"/>
    </row>
    <row r="25" spans="1:3" x14ac:dyDescent="0.25">
      <c r="A25" s="106" t="s">
        <v>36</v>
      </c>
      <c r="B25" s="106" t="s">
        <v>137</v>
      </c>
      <c r="C25" s="122"/>
    </row>
    <row r="26" spans="1:3" x14ac:dyDescent="0.25">
      <c r="A26" s="106" t="s">
        <v>42</v>
      </c>
      <c r="B26" s="106" t="s">
        <v>137</v>
      </c>
      <c r="C26" s="122"/>
    </row>
    <row r="27" spans="1:3" x14ac:dyDescent="0.25">
      <c r="A27" s="106" t="s">
        <v>33</v>
      </c>
      <c r="B27" s="106" t="s">
        <v>137</v>
      </c>
      <c r="C27" s="122"/>
    </row>
    <row r="28" spans="1:3" x14ac:dyDescent="0.25">
      <c r="A28" s="106" t="s">
        <v>58</v>
      </c>
      <c r="B28" s="106" t="s">
        <v>137</v>
      </c>
      <c r="C28" s="122"/>
    </row>
    <row r="29" spans="1:3" x14ac:dyDescent="0.25">
      <c r="A29" s="106" t="s">
        <v>57</v>
      </c>
      <c r="B29" s="106" t="s">
        <v>137</v>
      </c>
      <c r="C29" s="122"/>
    </row>
    <row r="30" spans="1:3" x14ac:dyDescent="0.25">
      <c r="A30" s="106" t="s">
        <v>59</v>
      </c>
      <c r="B30" s="106" t="s">
        <v>137</v>
      </c>
      <c r="C30" s="122"/>
    </row>
    <row r="31" spans="1:3" x14ac:dyDescent="0.25">
      <c r="A31" s="106" t="s">
        <v>60</v>
      </c>
      <c r="B31" s="106" t="s">
        <v>137</v>
      </c>
      <c r="C31" s="122"/>
    </row>
    <row r="32" spans="1:3" x14ac:dyDescent="0.25">
      <c r="A32" s="106" t="s">
        <v>55</v>
      </c>
      <c r="B32" s="106" t="s">
        <v>137</v>
      </c>
      <c r="C32" s="122"/>
    </row>
    <row r="33" spans="1:3" x14ac:dyDescent="0.25">
      <c r="A33" s="106" t="s">
        <v>56</v>
      </c>
      <c r="B33" s="106" t="s">
        <v>137</v>
      </c>
      <c r="C33" s="122"/>
    </row>
    <row r="34" spans="1:3" x14ac:dyDescent="0.25">
      <c r="A34" s="106" t="s">
        <v>53</v>
      </c>
      <c r="B34" s="106" t="s">
        <v>137</v>
      </c>
      <c r="C34" s="122"/>
    </row>
    <row r="35" spans="1:3" x14ac:dyDescent="0.25">
      <c r="A35" s="106" t="s">
        <v>54</v>
      </c>
      <c r="B35" s="106" t="s">
        <v>137</v>
      </c>
      <c r="C35" s="122"/>
    </row>
    <row r="36" spans="1:3" x14ac:dyDescent="0.25">
      <c r="A36" s="106" t="s">
        <v>51</v>
      </c>
      <c r="B36" s="106" t="s">
        <v>137</v>
      </c>
      <c r="C36" s="122"/>
    </row>
    <row r="37" spans="1:3" x14ac:dyDescent="0.25">
      <c r="A37" s="106" t="s">
        <v>52</v>
      </c>
      <c r="B37" s="106" t="s">
        <v>137</v>
      </c>
      <c r="C37" s="122"/>
    </row>
    <row r="38" spans="1:3" x14ac:dyDescent="0.25">
      <c r="A38" s="106" t="s">
        <v>40</v>
      </c>
      <c r="B38" s="106" t="s">
        <v>137</v>
      </c>
      <c r="C38" s="122"/>
    </row>
    <row r="39" spans="1:3" x14ac:dyDescent="0.25">
      <c r="A39" s="106" t="s">
        <v>44</v>
      </c>
      <c r="B39" s="106" t="s">
        <v>137</v>
      </c>
      <c r="C39" s="122"/>
    </row>
    <row r="40" spans="1:3" x14ac:dyDescent="0.25">
      <c r="A40" s="106" t="s">
        <v>34</v>
      </c>
      <c r="B40" s="106" t="s">
        <v>137</v>
      </c>
      <c r="C40" s="122"/>
    </row>
    <row r="41" spans="1:3" x14ac:dyDescent="0.25">
      <c r="A41" s="106" t="s">
        <v>61</v>
      </c>
      <c r="B41" s="106" t="s">
        <v>137</v>
      </c>
      <c r="C41" s="122"/>
    </row>
    <row r="42" spans="1:3" x14ac:dyDescent="0.25">
      <c r="A42" s="106" t="s">
        <v>26</v>
      </c>
      <c r="B42" s="106" t="s">
        <v>137</v>
      </c>
      <c r="C42" s="122"/>
    </row>
    <row r="43" spans="1:3" x14ac:dyDescent="0.25">
      <c r="A43" s="106" t="s">
        <v>49</v>
      </c>
      <c r="B43" s="106" t="s">
        <v>137</v>
      </c>
      <c r="C43" s="122"/>
    </row>
    <row r="44" spans="1:3" x14ac:dyDescent="0.25">
      <c r="A44" s="106" t="s">
        <v>31</v>
      </c>
      <c r="B44" s="106" t="s">
        <v>137</v>
      </c>
      <c r="C44" s="122"/>
    </row>
    <row r="45" spans="1:3" x14ac:dyDescent="0.25">
      <c r="A45" s="106" t="s">
        <v>21</v>
      </c>
      <c r="B45" s="106" t="s">
        <v>137</v>
      </c>
      <c r="C45" s="122"/>
    </row>
    <row r="46" spans="1:3" x14ac:dyDescent="0.25">
      <c r="A46" s="106" t="s">
        <v>38</v>
      </c>
      <c r="B46" s="106" t="s">
        <v>137</v>
      </c>
      <c r="C46" s="122"/>
    </row>
    <row r="47" spans="1:3" x14ac:dyDescent="0.25">
      <c r="A47" s="106" t="s">
        <v>10</v>
      </c>
      <c r="B47" s="106" t="s">
        <v>138</v>
      </c>
      <c r="C47" s="122"/>
    </row>
    <row r="48" spans="1:3" x14ac:dyDescent="0.25">
      <c r="A48" s="106" t="s">
        <v>66</v>
      </c>
      <c r="B48" s="106" t="s">
        <v>138</v>
      </c>
      <c r="C48" s="122"/>
    </row>
    <row r="49" spans="1:3" x14ac:dyDescent="0.25">
      <c r="A49" s="106" t="s">
        <v>67</v>
      </c>
      <c r="B49" s="106" t="s">
        <v>138</v>
      </c>
      <c r="C49" s="122"/>
    </row>
    <row r="50" spans="1:3" x14ac:dyDescent="0.25">
      <c r="A50" s="106" t="s">
        <v>6</v>
      </c>
      <c r="B50" s="106" t="s">
        <v>138</v>
      </c>
      <c r="C50" s="122"/>
    </row>
    <row r="51" spans="1:3" x14ac:dyDescent="0.25">
      <c r="A51" s="106" t="s">
        <v>71</v>
      </c>
      <c r="B51" s="106" t="s">
        <v>138</v>
      </c>
      <c r="C51" s="122"/>
    </row>
    <row r="52" spans="1:3" x14ac:dyDescent="0.25">
      <c r="A52" s="106" t="s">
        <v>9</v>
      </c>
      <c r="B52" s="106" t="s">
        <v>138</v>
      </c>
      <c r="C52" s="122"/>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Listen!$L$2:$L$9</xm:f>
          </x14:formula1>
          <xm:sqref>C4:C52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5" tint="0.39997558519241921"/>
  </sheetPr>
  <dimension ref="A1:AMJ37"/>
  <sheetViews>
    <sheetView workbookViewId="0">
      <selection activeCell="A4" sqref="A4"/>
    </sheetView>
  </sheetViews>
  <sheetFormatPr baseColWidth="10" defaultColWidth="11.42578125" defaultRowHeight="15" x14ac:dyDescent="0.25"/>
  <cols>
    <col min="1" max="1" width="24.5703125" style="57" customWidth="1"/>
    <col min="2" max="2" width="19" style="57" customWidth="1"/>
    <col min="3" max="3" width="108" style="57" customWidth="1"/>
    <col min="4" max="4" width="16.140625" style="57" customWidth="1"/>
    <col min="5" max="5" width="12.42578125" style="58" customWidth="1"/>
    <col min="6" max="1024" width="11.5703125" style="57" customWidth="1"/>
    <col min="1025" max="16384" width="11.42578125" style="62"/>
  </cols>
  <sheetData>
    <row r="1" spans="1:1024" ht="18.75" x14ac:dyDescent="0.3">
      <c r="A1" s="56" t="s">
        <v>149</v>
      </c>
      <c r="B1" s="56"/>
    </row>
    <row r="3" spans="1:1024" x14ac:dyDescent="0.25">
      <c r="A3" s="77" t="s">
        <v>72</v>
      </c>
      <c r="B3" s="77" t="s">
        <v>99</v>
      </c>
      <c r="C3" s="77" t="s">
        <v>100</v>
      </c>
    </row>
    <row r="4" spans="1:1024" ht="15.75" x14ac:dyDescent="0.25">
      <c r="A4" s="81" t="s">
        <v>101</v>
      </c>
      <c r="B4" s="82"/>
      <c r="C4" s="83"/>
      <c r="E4" s="59"/>
      <c r="F4" s="60"/>
    </row>
    <row r="5" spans="1:1024" ht="15.75" x14ac:dyDescent="0.25">
      <c r="A5" s="81" t="s">
        <v>101</v>
      </c>
      <c r="B5" s="82"/>
      <c r="C5" s="83"/>
      <c r="E5" s="59"/>
      <c r="F5" s="60"/>
    </row>
    <row r="6" spans="1:1024" ht="15.75" x14ac:dyDescent="0.25">
      <c r="A6" s="81" t="s">
        <v>101</v>
      </c>
      <c r="B6" s="82"/>
      <c r="C6" s="83"/>
      <c r="E6" s="59"/>
      <c r="F6" s="60"/>
    </row>
    <row r="7" spans="1:1024" ht="15.75" x14ac:dyDescent="0.25">
      <c r="A7" s="81" t="s">
        <v>101</v>
      </c>
      <c r="B7" s="82"/>
      <c r="C7" s="83"/>
      <c r="E7" s="59"/>
      <c r="F7" s="60"/>
    </row>
    <row r="8" spans="1:1024" ht="15.75" x14ac:dyDescent="0.25">
      <c r="A8" s="81" t="s">
        <v>101</v>
      </c>
      <c r="B8" s="82"/>
      <c r="C8" s="83"/>
      <c r="E8" s="59"/>
      <c r="F8" s="60"/>
    </row>
    <row r="9" spans="1:1024" ht="15.75" x14ac:dyDescent="0.25">
      <c r="A9" s="81" t="s">
        <v>101</v>
      </c>
      <c r="B9" s="82"/>
      <c r="C9" s="83"/>
      <c r="E9" s="59"/>
      <c r="F9" s="60"/>
    </row>
    <row r="10" spans="1:1024" ht="15.75" x14ac:dyDescent="0.25">
      <c r="A10" s="81" t="s">
        <v>101</v>
      </c>
      <c r="B10" s="82"/>
      <c r="C10" s="83"/>
      <c r="D10" s="62"/>
      <c r="E10" s="59"/>
      <c r="F10" s="60"/>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2"/>
      <c r="LK10" s="62"/>
      <c r="LL10" s="62"/>
      <c r="LM10" s="62"/>
      <c r="LN10" s="62"/>
      <c r="LO10" s="62"/>
      <c r="LP10" s="62"/>
      <c r="LQ10" s="62"/>
      <c r="LR10" s="62"/>
      <c r="LS10" s="62"/>
      <c r="LT10" s="62"/>
      <c r="LU10" s="62"/>
      <c r="LV10" s="62"/>
      <c r="LW10" s="62"/>
      <c r="LX10" s="62"/>
      <c r="LY10" s="62"/>
      <c r="LZ10" s="62"/>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62"/>
      <c r="ON10" s="62"/>
      <c r="OO10" s="62"/>
      <c r="OP10" s="62"/>
      <c r="OQ10" s="62"/>
      <c r="OR10" s="62"/>
      <c r="OS10" s="62"/>
      <c r="OT10" s="62"/>
      <c r="OU10" s="62"/>
      <c r="OV10" s="62"/>
      <c r="OW10" s="62"/>
      <c r="OX10" s="62"/>
      <c r="OY10" s="62"/>
      <c r="OZ10" s="62"/>
      <c r="PA10" s="62"/>
      <c r="PB10" s="62"/>
      <c r="PC10" s="62"/>
      <c r="PD10" s="62"/>
      <c r="PE10" s="62"/>
      <c r="PF10" s="62"/>
      <c r="PG10" s="62"/>
      <c r="PH10" s="62"/>
      <c r="PI10" s="62"/>
      <c r="PJ10" s="62"/>
      <c r="PK10" s="62"/>
      <c r="PL10" s="62"/>
      <c r="PM10" s="62"/>
      <c r="PN10" s="62"/>
      <c r="PO10" s="62"/>
      <c r="PP10" s="62"/>
      <c r="PQ10" s="62"/>
      <c r="PR10" s="62"/>
      <c r="PS10" s="62"/>
      <c r="PT10" s="62"/>
      <c r="PU10" s="62"/>
      <c r="PV10" s="62"/>
      <c r="PW10" s="62"/>
      <c r="PX10" s="62"/>
      <c r="PY10" s="62"/>
      <c r="PZ10" s="62"/>
      <c r="QA10" s="62"/>
      <c r="QB10" s="62"/>
      <c r="QC10" s="62"/>
      <c r="QD10" s="62"/>
      <c r="QE10" s="62"/>
      <c r="QF10" s="62"/>
      <c r="QG10" s="62"/>
      <c r="QH10" s="62"/>
      <c r="QI10" s="62"/>
      <c r="QJ10" s="62"/>
      <c r="QK10" s="62"/>
      <c r="QL10" s="62"/>
      <c r="QM10" s="62"/>
      <c r="QN10" s="62"/>
      <c r="QO10" s="62"/>
      <c r="QP10" s="62"/>
      <c r="QQ10" s="62"/>
      <c r="QR10" s="62"/>
      <c r="QS10" s="62"/>
      <c r="QT10" s="62"/>
      <c r="QU10" s="62"/>
      <c r="QV10" s="62"/>
      <c r="QW10" s="62"/>
      <c r="QX10" s="62"/>
      <c r="QY10" s="62"/>
      <c r="QZ10" s="62"/>
      <c r="RA10" s="62"/>
      <c r="RB10" s="62"/>
      <c r="RC10" s="62"/>
      <c r="RD10" s="62"/>
      <c r="RE10" s="62"/>
      <c r="RF10" s="62"/>
      <c r="RG10" s="62"/>
      <c r="RH10" s="62"/>
      <c r="RI10" s="62"/>
      <c r="RJ10" s="62"/>
      <c r="RK10" s="62"/>
      <c r="RL10" s="62"/>
      <c r="RM10" s="62"/>
      <c r="RN10" s="62"/>
      <c r="RO10" s="62"/>
      <c r="RP10" s="62"/>
      <c r="RQ10" s="62"/>
      <c r="RR10" s="62"/>
      <c r="RS10" s="62"/>
      <c r="RT10" s="62"/>
      <c r="RU10" s="62"/>
      <c r="RV10" s="62"/>
      <c r="RW10" s="62"/>
      <c r="RX10" s="62"/>
      <c r="RY10" s="62"/>
      <c r="RZ10" s="62"/>
      <c r="SA10" s="62"/>
      <c r="SB10" s="62"/>
      <c r="SC10" s="62"/>
      <c r="SD10" s="62"/>
      <c r="SE10" s="62"/>
      <c r="SF10" s="62"/>
      <c r="SG10" s="62"/>
      <c r="SH10" s="62"/>
      <c r="SI10" s="62"/>
      <c r="SJ10" s="62"/>
      <c r="SK10" s="62"/>
      <c r="SL10" s="62"/>
      <c r="SM10" s="62"/>
      <c r="SN10" s="62"/>
      <c r="SO10" s="62"/>
      <c r="SP10" s="62"/>
      <c r="SQ10" s="62"/>
      <c r="SR10" s="62"/>
      <c r="SS10" s="62"/>
      <c r="ST10" s="62"/>
      <c r="SU10" s="62"/>
      <c r="SV10" s="62"/>
      <c r="SW10" s="62"/>
      <c r="SX10" s="62"/>
      <c r="SY10" s="62"/>
      <c r="SZ10" s="62"/>
      <c r="TA10" s="62"/>
      <c r="TB10" s="62"/>
      <c r="TC10" s="62"/>
      <c r="TD10" s="62"/>
      <c r="TE10" s="62"/>
      <c r="TF10" s="62"/>
      <c r="TG10" s="62"/>
      <c r="TH10" s="62"/>
      <c r="TI10" s="62"/>
      <c r="TJ10" s="62"/>
      <c r="TK10" s="62"/>
      <c r="TL10" s="62"/>
      <c r="TM10" s="62"/>
      <c r="TN10" s="62"/>
      <c r="TO10" s="62"/>
      <c r="TP10" s="62"/>
      <c r="TQ10" s="62"/>
      <c r="TR10" s="62"/>
      <c r="TS10" s="62"/>
      <c r="TT10" s="62"/>
      <c r="TU10" s="62"/>
      <c r="TV10" s="62"/>
      <c r="TW10" s="62"/>
      <c r="TX10" s="62"/>
      <c r="TY10" s="62"/>
      <c r="TZ10" s="62"/>
      <c r="UA10" s="62"/>
      <c r="UB10" s="62"/>
      <c r="UC10" s="62"/>
      <c r="UD10" s="62"/>
      <c r="UE10" s="62"/>
      <c r="UF10" s="62"/>
      <c r="UG10" s="62"/>
      <c r="UH10" s="62"/>
      <c r="UI10" s="62"/>
      <c r="UJ10" s="62"/>
      <c r="UK10" s="62"/>
      <c r="UL10" s="62"/>
      <c r="UM10" s="62"/>
      <c r="UN10" s="62"/>
      <c r="UO10" s="62"/>
      <c r="UP10" s="62"/>
      <c r="UQ10" s="62"/>
      <c r="UR10" s="62"/>
      <c r="US10" s="62"/>
      <c r="UT10" s="62"/>
      <c r="UU10" s="62"/>
      <c r="UV10" s="62"/>
      <c r="UW10" s="62"/>
      <c r="UX10" s="62"/>
      <c r="UY10" s="62"/>
      <c r="UZ10" s="62"/>
      <c r="VA10" s="62"/>
      <c r="VB10" s="62"/>
      <c r="VC10" s="62"/>
      <c r="VD10" s="62"/>
      <c r="VE10" s="62"/>
      <c r="VF10" s="62"/>
      <c r="VG10" s="62"/>
      <c r="VH10" s="62"/>
      <c r="VI10" s="62"/>
      <c r="VJ10" s="62"/>
      <c r="VK10" s="62"/>
      <c r="VL10" s="62"/>
      <c r="VM10" s="62"/>
      <c r="VN10" s="62"/>
      <c r="VO10" s="62"/>
      <c r="VP10" s="62"/>
      <c r="VQ10" s="62"/>
      <c r="VR10" s="62"/>
      <c r="VS10" s="62"/>
      <c r="VT10" s="62"/>
      <c r="VU10" s="62"/>
      <c r="VV10" s="62"/>
      <c r="VW10" s="62"/>
      <c r="VX10" s="62"/>
      <c r="VY10" s="62"/>
      <c r="VZ10" s="62"/>
      <c r="WA10" s="62"/>
      <c r="WB10" s="62"/>
      <c r="WC10" s="62"/>
      <c r="WD10" s="62"/>
      <c r="WE10" s="62"/>
      <c r="WF10" s="62"/>
      <c r="WG10" s="62"/>
      <c r="WH10" s="62"/>
      <c r="WI10" s="62"/>
      <c r="WJ10" s="62"/>
      <c r="WK10" s="62"/>
      <c r="WL10" s="62"/>
      <c r="WM10" s="62"/>
      <c r="WN10" s="62"/>
      <c r="WO10" s="62"/>
      <c r="WP10" s="62"/>
      <c r="WQ10" s="62"/>
      <c r="WR10" s="62"/>
      <c r="WS10" s="62"/>
      <c r="WT10" s="62"/>
      <c r="WU10" s="62"/>
      <c r="WV10" s="62"/>
      <c r="WW10" s="62"/>
      <c r="WX10" s="62"/>
      <c r="WY10" s="62"/>
      <c r="WZ10" s="62"/>
      <c r="XA10" s="62"/>
      <c r="XB10" s="62"/>
      <c r="XC10" s="62"/>
      <c r="XD10" s="62"/>
      <c r="XE10" s="62"/>
      <c r="XF10" s="62"/>
      <c r="XG10" s="62"/>
      <c r="XH10" s="62"/>
      <c r="XI10" s="62"/>
      <c r="XJ10" s="62"/>
      <c r="XK10" s="62"/>
      <c r="XL10" s="62"/>
      <c r="XM10" s="62"/>
      <c r="XN10" s="62"/>
      <c r="XO10" s="62"/>
      <c r="XP10" s="62"/>
      <c r="XQ10" s="62"/>
      <c r="XR10" s="62"/>
      <c r="XS10" s="62"/>
      <c r="XT10" s="62"/>
      <c r="XU10" s="62"/>
      <c r="XV10" s="62"/>
      <c r="XW10" s="62"/>
      <c r="XX10" s="62"/>
      <c r="XY10" s="62"/>
      <c r="XZ10" s="62"/>
      <c r="YA10" s="62"/>
      <c r="YB10" s="62"/>
      <c r="YC10" s="62"/>
      <c r="YD10" s="62"/>
      <c r="YE10" s="62"/>
      <c r="YF10" s="62"/>
      <c r="YG10" s="62"/>
      <c r="YH10" s="62"/>
      <c r="YI10" s="62"/>
      <c r="YJ10" s="62"/>
      <c r="YK10" s="62"/>
      <c r="YL10" s="62"/>
      <c r="YM10" s="62"/>
      <c r="YN10" s="62"/>
      <c r="YO10" s="62"/>
      <c r="YP10" s="62"/>
      <c r="YQ10" s="62"/>
      <c r="YR10" s="62"/>
      <c r="YS10" s="62"/>
      <c r="YT10" s="62"/>
      <c r="YU10" s="62"/>
      <c r="YV10" s="62"/>
      <c r="YW10" s="62"/>
      <c r="YX10" s="62"/>
      <c r="YY10" s="62"/>
      <c r="YZ10" s="62"/>
      <c r="ZA10" s="62"/>
      <c r="ZB10" s="62"/>
      <c r="ZC10" s="62"/>
      <c r="ZD10" s="62"/>
      <c r="ZE10" s="62"/>
      <c r="ZF10" s="62"/>
      <c r="ZG10" s="62"/>
      <c r="ZH10" s="62"/>
      <c r="ZI10" s="62"/>
      <c r="ZJ10" s="62"/>
      <c r="ZK10" s="62"/>
      <c r="ZL10" s="62"/>
      <c r="ZM10" s="62"/>
      <c r="ZN10" s="62"/>
      <c r="ZO10" s="62"/>
      <c r="ZP10" s="62"/>
      <c r="ZQ10" s="62"/>
      <c r="ZR10" s="62"/>
      <c r="ZS10" s="62"/>
      <c r="ZT10" s="62"/>
      <c r="ZU10" s="62"/>
      <c r="ZV10" s="62"/>
      <c r="ZW10" s="62"/>
      <c r="ZX10" s="62"/>
      <c r="ZY10" s="62"/>
      <c r="ZZ10" s="62"/>
      <c r="AAA10" s="62"/>
      <c r="AAB10" s="62"/>
      <c r="AAC10" s="62"/>
      <c r="AAD10" s="62"/>
      <c r="AAE10" s="62"/>
      <c r="AAF10" s="62"/>
      <c r="AAG10" s="62"/>
      <c r="AAH10" s="62"/>
      <c r="AAI10" s="62"/>
      <c r="AAJ10" s="62"/>
      <c r="AAK10" s="62"/>
      <c r="AAL10" s="62"/>
      <c r="AAM10" s="62"/>
      <c r="AAN10" s="62"/>
      <c r="AAO10" s="62"/>
      <c r="AAP10" s="62"/>
      <c r="AAQ10" s="62"/>
      <c r="AAR10" s="62"/>
      <c r="AAS10" s="62"/>
      <c r="AAT10" s="62"/>
      <c r="AAU10" s="62"/>
      <c r="AAV10" s="62"/>
      <c r="AAW10" s="62"/>
      <c r="AAX10" s="62"/>
      <c r="AAY10" s="62"/>
      <c r="AAZ10" s="62"/>
      <c r="ABA10" s="62"/>
      <c r="ABB10" s="62"/>
      <c r="ABC10" s="62"/>
      <c r="ABD10" s="62"/>
      <c r="ABE10" s="62"/>
      <c r="ABF10" s="62"/>
      <c r="ABG10" s="62"/>
      <c r="ABH10" s="62"/>
      <c r="ABI10" s="62"/>
      <c r="ABJ10" s="62"/>
      <c r="ABK10" s="62"/>
      <c r="ABL10" s="62"/>
      <c r="ABM10" s="62"/>
      <c r="ABN10" s="62"/>
      <c r="ABO10" s="62"/>
      <c r="ABP10" s="62"/>
      <c r="ABQ10" s="62"/>
      <c r="ABR10" s="62"/>
      <c r="ABS10" s="62"/>
      <c r="ABT10" s="62"/>
      <c r="ABU10" s="62"/>
      <c r="ABV10" s="62"/>
      <c r="ABW10" s="62"/>
      <c r="ABX10" s="62"/>
      <c r="ABY10" s="62"/>
      <c r="ABZ10" s="62"/>
      <c r="ACA10" s="62"/>
      <c r="ACB10" s="62"/>
      <c r="ACC10" s="62"/>
      <c r="ACD10" s="62"/>
      <c r="ACE10" s="62"/>
      <c r="ACF10" s="62"/>
      <c r="ACG10" s="62"/>
      <c r="ACH10" s="62"/>
      <c r="ACI10" s="62"/>
      <c r="ACJ10" s="62"/>
      <c r="ACK10" s="62"/>
      <c r="ACL10" s="62"/>
      <c r="ACM10" s="62"/>
      <c r="ACN10" s="62"/>
      <c r="ACO10" s="62"/>
      <c r="ACP10" s="62"/>
      <c r="ACQ10" s="62"/>
      <c r="ACR10" s="62"/>
      <c r="ACS10" s="62"/>
      <c r="ACT10" s="62"/>
      <c r="ACU10" s="62"/>
      <c r="ACV10" s="62"/>
      <c r="ACW10" s="62"/>
      <c r="ACX10" s="62"/>
      <c r="ACY10" s="62"/>
      <c r="ACZ10" s="62"/>
      <c r="ADA10" s="62"/>
      <c r="ADB10" s="62"/>
      <c r="ADC10" s="62"/>
      <c r="ADD10" s="62"/>
      <c r="ADE10" s="62"/>
      <c r="ADF10" s="62"/>
      <c r="ADG10" s="62"/>
      <c r="ADH10" s="62"/>
      <c r="ADI10" s="62"/>
      <c r="ADJ10" s="62"/>
      <c r="ADK10" s="62"/>
      <c r="ADL10" s="62"/>
      <c r="ADM10" s="62"/>
      <c r="ADN10" s="62"/>
      <c r="ADO10" s="62"/>
      <c r="ADP10" s="62"/>
      <c r="ADQ10" s="62"/>
      <c r="ADR10" s="62"/>
      <c r="ADS10" s="62"/>
      <c r="ADT10" s="62"/>
      <c r="ADU10" s="62"/>
      <c r="ADV10" s="62"/>
      <c r="ADW10" s="62"/>
      <c r="ADX10" s="62"/>
      <c r="ADY10" s="62"/>
      <c r="ADZ10" s="62"/>
      <c r="AEA10" s="62"/>
      <c r="AEB10" s="62"/>
      <c r="AEC10" s="62"/>
      <c r="AED10" s="62"/>
      <c r="AEE10" s="62"/>
      <c r="AEF10" s="62"/>
      <c r="AEG10" s="62"/>
      <c r="AEH10" s="62"/>
      <c r="AEI10" s="62"/>
      <c r="AEJ10" s="62"/>
      <c r="AEK10" s="62"/>
      <c r="AEL10" s="62"/>
      <c r="AEM10" s="62"/>
      <c r="AEN10" s="62"/>
      <c r="AEO10" s="62"/>
      <c r="AEP10" s="62"/>
      <c r="AEQ10" s="62"/>
      <c r="AER10" s="62"/>
      <c r="AES10" s="62"/>
      <c r="AET10" s="62"/>
      <c r="AEU10" s="62"/>
      <c r="AEV10" s="62"/>
      <c r="AEW10" s="62"/>
      <c r="AEX10" s="62"/>
      <c r="AEY10" s="62"/>
      <c r="AEZ10" s="62"/>
      <c r="AFA10" s="62"/>
      <c r="AFB10" s="62"/>
      <c r="AFC10" s="62"/>
      <c r="AFD10" s="62"/>
      <c r="AFE10" s="62"/>
      <c r="AFF10" s="62"/>
      <c r="AFG10" s="62"/>
      <c r="AFH10" s="62"/>
      <c r="AFI10" s="62"/>
      <c r="AFJ10" s="62"/>
      <c r="AFK10" s="62"/>
      <c r="AFL10" s="62"/>
      <c r="AFM10" s="62"/>
      <c r="AFN10" s="62"/>
      <c r="AFO10" s="62"/>
      <c r="AFP10" s="62"/>
      <c r="AFQ10" s="62"/>
      <c r="AFR10" s="62"/>
      <c r="AFS10" s="62"/>
      <c r="AFT10" s="62"/>
      <c r="AFU10" s="62"/>
      <c r="AFV10" s="62"/>
      <c r="AFW10" s="62"/>
      <c r="AFX10" s="62"/>
      <c r="AFY10" s="62"/>
      <c r="AFZ10" s="62"/>
      <c r="AGA10" s="62"/>
      <c r="AGB10" s="62"/>
      <c r="AGC10" s="62"/>
      <c r="AGD10" s="62"/>
      <c r="AGE10" s="62"/>
      <c r="AGF10" s="62"/>
      <c r="AGG10" s="62"/>
      <c r="AGH10" s="62"/>
      <c r="AGI10" s="62"/>
      <c r="AGJ10" s="62"/>
      <c r="AGK10" s="62"/>
      <c r="AGL10" s="62"/>
      <c r="AGM10" s="62"/>
      <c r="AGN10" s="62"/>
      <c r="AGO10" s="62"/>
      <c r="AGP10" s="62"/>
      <c r="AGQ10" s="62"/>
      <c r="AGR10" s="62"/>
      <c r="AGS10" s="62"/>
      <c r="AGT10" s="62"/>
      <c r="AGU10" s="62"/>
      <c r="AGV10" s="62"/>
      <c r="AGW10" s="62"/>
      <c r="AGX10" s="62"/>
      <c r="AGY10" s="62"/>
      <c r="AGZ10" s="62"/>
      <c r="AHA10" s="62"/>
      <c r="AHB10" s="62"/>
      <c r="AHC10" s="62"/>
      <c r="AHD10" s="62"/>
      <c r="AHE10" s="62"/>
      <c r="AHF10" s="62"/>
      <c r="AHG10" s="62"/>
      <c r="AHH10" s="62"/>
      <c r="AHI10" s="62"/>
      <c r="AHJ10" s="62"/>
      <c r="AHK10" s="62"/>
      <c r="AHL10" s="62"/>
      <c r="AHM10" s="62"/>
      <c r="AHN10" s="62"/>
      <c r="AHO10" s="62"/>
      <c r="AHP10" s="62"/>
      <c r="AHQ10" s="62"/>
      <c r="AHR10" s="62"/>
      <c r="AHS10" s="62"/>
      <c r="AHT10" s="62"/>
      <c r="AHU10" s="62"/>
      <c r="AHV10" s="62"/>
      <c r="AHW10" s="62"/>
      <c r="AHX10" s="62"/>
      <c r="AHY10" s="62"/>
      <c r="AHZ10" s="62"/>
      <c r="AIA10" s="62"/>
      <c r="AIB10" s="62"/>
      <c r="AIC10" s="62"/>
      <c r="AID10" s="62"/>
      <c r="AIE10" s="62"/>
      <c r="AIF10" s="62"/>
      <c r="AIG10" s="62"/>
      <c r="AIH10" s="62"/>
      <c r="AII10" s="62"/>
      <c r="AIJ10" s="62"/>
      <c r="AIK10" s="62"/>
      <c r="AIL10" s="62"/>
      <c r="AIM10" s="62"/>
      <c r="AIN10" s="62"/>
      <c r="AIO10" s="62"/>
      <c r="AIP10" s="62"/>
      <c r="AIQ10" s="62"/>
      <c r="AIR10" s="62"/>
      <c r="AIS10" s="62"/>
      <c r="AIT10" s="62"/>
      <c r="AIU10" s="62"/>
      <c r="AIV10" s="62"/>
      <c r="AIW10" s="62"/>
      <c r="AIX10" s="62"/>
      <c r="AIY10" s="62"/>
      <c r="AIZ10" s="62"/>
      <c r="AJA10" s="62"/>
      <c r="AJB10" s="62"/>
      <c r="AJC10" s="62"/>
      <c r="AJD10" s="62"/>
      <c r="AJE10" s="62"/>
      <c r="AJF10" s="62"/>
      <c r="AJG10" s="62"/>
      <c r="AJH10" s="62"/>
      <c r="AJI10" s="62"/>
      <c r="AJJ10" s="62"/>
      <c r="AJK10" s="62"/>
      <c r="AJL10" s="62"/>
      <c r="AJM10" s="62"/>
      <c r="AJN10" s="62"/>
      <c r="AJO10" s="62"/>
      <c r="AJP10" s="62"/>
      <c r="AJQ10" s="62"/>
      <c r="AJR10" s="62"/>
      <c r="AJS10" s="62"/>
      <c r="AJT10" s="62"/>
      <c r="AJU10" s="62"/>
      <c r="AJV10" s="62"/>
      <c r="AJW10" s="62"/>
      <c r="AJX10" s="62"/>
      <c r="AJY10" s="62"/>
      <c r="AJZ10" s="62"/>
      <c r="AKA10" s="62"/>
      <c r="AKB10" s="62"/>
      <c r="AKC10" s="62"/>
      <c r="AKD10" s="62"/>
      <c r="AKE10" s="62"/>
      <c r="AKF10" s="62"/>
      <c r="AKG10" s="62"/>
      <c r="AKH10" s="62"/>
      <c r="AKI10" s="62"/>
      <c r="AKJ10" s="62"/>
      <c r="AKK10" s="62"/>
      <c r="AKL10" s="62"/>
      <c r="AKM10" s="62"/>
      <c r="AKN10" s="62"/>
      <c r="AKO10" s="62"/>
      <c r="AKP10" s="62"/>
      <c r="AKQ10" s="62"/>
      <c r="AKR10" s="62"/>
      <c r="AKS10" s="62"/>
      <c r="AKT10" s="62"/>
      <c r="AKU10" s="62"/>
      <c r="AKV10" s="62"/>
      <c r="AKW10" s="62"/>
      <c r="AKX10" s="62"/>
      <c r="AKY10" s="62"/>
      <c r="AKZ10" s="62"/>
      <c r="ALA10" s="62"/>
      <c r="ALB10" s="62"/>
      <c r="ALC10" s="62"/>
      <c r="ALD10" s="62"/>
      <c r="ALE10" s="62"/>
      <c r="ALF10" s="62"/>
      <c r="ALG10" s="62"/>
      <c r="ALH10" s="62"/>
      <c r="ALI10" s="62"/>
      <c r="ALJ10" s="62"/>
      <c r="ALK10" s="62"/>
      <c r="ALL10" s="62"/>
      <c r="ALM10" s="62"/>
      <c r="ALN10" s="62"/>
      <c r="ALO10" s="62"/>
      <c r="ALP10" s="62"/>
      <c r="ALQ10" s="62"/>
      <c r="ALR10" s="62"/>
      <c r="ALS10" s="62"/>
      <c r="ALT10" s="62"/>
      <c r="ALU10" s="62"/>
      <c r="ALV10" s="62"/>
      <c r="ALW10" s="62"/>
      <c r="ALX10" s="62"/>
      <c r="ALY10" s="62"/>
      <c r="ALZ10" s="62"/>
      <c r="AMA10" s="62"/>
      <c r="AMB10" s="62"/>
      <c r="AMC10" s="62"/>
      <c r="AMD10" s="62"/>
      <c r="AME10" s="62"/>
      <c r="AMF10" s="62"/>
      <c r="AMG10" s="62"/>
      <c r="AMH10" s="62"/>
      <c r="AMI10" s="62"/>
      <c r="AMJ10" s="62"/>
    </row>
    <row r="11" spans="1:1024" ht="15.75" x14ac:dyDescent="0.25">
      <c r="A11" s="81" t="s">
        <v>101</v>
      </c>
      <c r="B11" s="82"/>
      <c r="C11" s="83"/>
      <c r="D11" s="62"/>
      <c r="E11" s="59"/>
      <c r="F11" s="60"/>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c r="JM11" s="62"/>
      <c r="JN11" s="62"/>
      <c r="JO11" s="62"/>
      <c r="JP11" s="62"/>
      <c r="JQ11" s="62"/>
      <c r="JR11" s="62"/>
      <c r="JS11" s="62"/>
      <c r="JT11" s="62"/>
      <c r="JU11" s="62"/>
      <c r="JV11" s="62"/>
      <c r="JW11" s="62"/>
      <c r="JX11" s="62"/>
      <c r="JY11" s="62"/>
      <c r="JZ11" s="62"/>
      <c r="KA11" s="62"/>
      <c r="KB11" s="62"/>
      <c r="KC11" s="62"/>
      <c r="KD11" s="62"/>
      <c r="KE11" s="62"/>
      <c r="KF11" s="62"/>
      <c r="KG11" s="62"/>
      <c r="KH11" s="62"/>
      <c r="KI11" s="62"/>
      <c r="KJ11" s="62"/>
      <c r="KK11" s="62"/>
      <c r="KL11" s="62"/>
      <c r="KM11" s="62"/>
      <c r="KN11" s="62"/>
      <c r="KO11" s="62"/>
      <c r="KP11" s="62"/>
      <c r="KQ11" s="62"/>
      <c r="KR11" s="62"/>
      <c r="KS11" s="62"/>
      <c r="KT11" s="62"/>
      <c r="KU11" s="62"/>
      <c r="KV11" s="62"/>
      <c r="KW11" s="62"/>
      <c r="KX11" s="62"/>
      <c r="KY11" s="62"/>
      <c r="KZ11" s="62"/>
      <c r="LA11" s="62"/>
      <c r="LB11" s="62"/>
      <c r="LC11" s="62"/>
      <c r="LD11" s="62"/>
      <c r="LE11" s="62"/>
      <c r="LF11" s="62"/>
      <c r="LG11" s="62"/>
      <c r="LH11" s="62"/>
      <c r="LI11" s="62"/>
      <c r="LJ11" s="62"/>
      <c r="LK11" s="62"/>
      <c r="LL11" s="62"/>
      <c r="LM11" s="62"/>
      <c r="LN11" s="62"/>
      <c r="LO11" s="62"/>
      <c r="LP11" s="62"/>
      <c r="LQ11" s="62"/>
      <c r="LR11" s="62"/>
      <c r="LS11" s="62"/>
      <c r="LT11" s="62"/>
      <c r="LU11" s="62"/>
      <c r="LV11" s="62"/>
      <c r="LW11" s="62"/>
      <c r="LX11" s="62"/>
      <c r="LY11" s="62"/>
      <c r="LZ11" s="62"/>
      <c r="MA11" s="62"/>
      <c r="MB11" s="62"/>
      <c r="MC11" s="62"/>
      <c r="MD11" s="62"/>
      <c r="ME11" s="62"/>
      <c r="MF11" s="62"/>
      <c r="MG11" s="62"/>
      <c r="MH11" s="62"/>
      <c r="MI11" s="62"/>
      <c r="MJ11" s="62"/>
      <c r="MK11" s="62"/>
      <c r="ML11" s="62"/>
      <c r="MM11" s="62"/>
      <c r="MN11" s="62"/>
      <c r="MO11" s="62"/>
      <c r="MP11" s="62"/>
      <c r="MQ11" s="62"/>
      <c r="MR11" s="62"/>
      <c r="MS11" s="62"/>
      <c r="MT11" s="62"/>
      <c r="MU11" s="62"/>
      <c r="MV11" s="62"/>
      <c r="MW11" s="62"/>
      <c r="MX11" s="62"/>
      <c r="MY11" s="62"/>
      <c r="MZ11" s="62"/>
      <c r="NA11" s="62"/>
      <c r="NB11" s="62"/>
      <c r="NC11" s="62"/>
      <c r="ND11" s="62"/>
      <c r="NE11" s="62"/>
      <c r="NF11" s="62"/>
      <c r="NG11" s="62"/>
      <c r="NH11" s="62"/>
      <c r="NI11" s="62"/>
      <c r="NJ11" s="62"/>
      <c r="NK11" s="62"/>
      <c r="NL11" s="62"/>
      <c r="NM11" s="62"/>
      <c r="NN11" s="62"/>
      <c r="NO11" s="62"/>
      <c r="NP11" s="62"/>
      <c r="NQ11" s="62"/>
      <c r="NR11" s="62"/>
      <c r="NS11" s="62"/>
      <c r="NT11" s="62"/>
      <c r="NU11" s="62"/>
      <c r="NV11" s="62"/>
      <c r="NW11" s="62"/>
      <c r="NX11" s="62"/>
      <c r="NY11" s="62"/>
      <c r="NZ11" s="62"/>
      <c r="OA11" s="62"/>
      <c r="OB11" s="62"/>
      <c r="OC11" s="62"/>
      <c r="OD11" s="62"/>
      <c r="OE11" s="62"/>
      <c r="OF11" s="62"/>
      <c r="OG11" s="62"/>
      <c r="OH11" s="62"/>
      <c r="OI11" s="62"/>
      <c r="OJ11" s="62"/>
      <c r="OK11" s="62"/>
      <c r="OL11" s="62"/>
      <c r="OM11" s="62"/>
      <c r="ON11" s="62"/>
      <c r="OO11" s="62"/>
      <c r="OP11" s="62"/>
      <c r="OQ11" s="62"/>
      <c r="OR11" s="62"/>
      <c r="OS11" s="62"/>
      <c r="OT11" s="62"/>
      <c r="OU11" s="62"/>
      <c r="OV11" s="62"/>
      <c r="OW11" s="62"/>
      <c r="OX11" s="62"/>
      <c r="OY11" s="62"/>
      <c r="OZ11" s="62"/>
      <c r="PA11" s="62"/>
      <c r="PB11" s="62"/>
      <c r="PC11" s="62"/>
      <c r="PD11" s="62"/>
      <c r="PE11" s="62"/>
      <c r="PF11" s="62"/>
      <c r="PG11" s="62"/>
      <c r="PH11" s="62"/>
      <c r="PI11" s="62"/>
      <c r="PJ11" s="62"/>
      <c r="PK11" s="62"/>
      <c r="PL11" s="62"/>
      <c r="PM11" s="62"/>
      <c r="PN11" s="62"/>
      <c r="PO11" s="62"/>
      <c r="PP11" s="62"/>
      <c r="PQ11" s="62"/>
      <c r="PR11" s="62"/>
      <c r="PS11" s="62"/>
      <c r="PT11" s="62"/>
      <c r="PU11" s="62"/>
      <c r="PV11" s="62"/>
      <c r="PW11" s="62"/>
      <c r="PX11" s="62"/>
      <c r="PY11" s="62"/>
      <c r="PZ11" s="62"/>
      <c r="QA11" s="62"/>
      <c r="QB11" s="62"/>
      <c r="QC11" s="62"/>
      <c r="QD11" s="62"/>
      <c r="QE11" s="62"/>
      <c r="QF11" s="62"/>
      <c r="QG11" s="62"/>
      <c r="QH11" s="62"/>
      <c r="QI11" s="62"/>
      <c r="QJ11" s="62"/>
      <c r="QK11" s="62"/>
      <c r="QL11" s="62"/>
      <c r="QM11" s="62"/>
      <c r="QN11" s="62"/>
      <c r="QO11" s="62"/>
      <c r="QP11" s="62"/>
      <c r="QQ11" s="62"/>
      <c r="QR11" s="62"/>
      <c r="QS11" s="62"/>
      <c r="QT11" s="62"/>
      <c r="QU11" s="62"/>
      <c r="QV11" s="62"/>
      <c r="QW11" s="62"/>
      <c r="QX11" s="62"/>
      <c r="QY11" s="62"/>
      <c r="QZ11" s="62"/>
      <c r="RA11" s="62"/>
      <c r="RB11" s="62"/>
      <c r="RC11" s="62"/>
      <c r="RD11" s="62"/>
      <c r="RE11" s="62"/>
      <c r="RF11" s="62"/>
      <c r="RG11" s="62"/>
      <c r="RH11" s="62"/>
      <c r="RI11" s="62"/>
      <c r="RJ11" s="62"/>
      <c r="RK11" s="62"/>
      <c r="RL11" s="62"/>
      <c r="RM11" s="62"/>
      <c r="RN11" s="62"/>
      <c r="RO11" s="62"/>
      <c r="RP11" s="62"/>
      <c r="RQ11" s="62"/>
      <c r="RR11" s="62"/>
      <c r="RS11" s="62"/>
      <c r="RT11" s="62"/>
      <c r="RU11" s="62"/>
      <c r="RV11" s="62"/>
      <c r="RW11" s="62"/>
      <c r="RX11" s="62"/>
      <c r="RY11" s="62"/>
      <c r="RZ11" s="62"/>
      <c r="SA11" s="62"/>
      <c r="SB11" s="62"/>
      <c r="SC11" s="62"/>
      <c r="SD11" s="62"/>
      <c r="SE11" s="62"/>
      <c r="SF11" s="62"/>
      <c r="SG11" s="62"/>
      <c r="SH11" s="62"/>
      <c r="SI11" s="62"/>
      <c r="SJ11" s="62"/>
      <c r="SK11" s="62"/>
      <c r="SL11" s="62"/>
      <c r="SM11" s="62"/>
      <c r="SN11" s="62"/>
      <c r="SO11" s="62"/>
      <c r="SP11" s="62"/>
      <c r="SQ11" s="62"/>
      <c r="SR11" s="62"/>
      <c r="SS11" s="62"/>
      <c r="ST11" s="62"/>
      <c r="SU11" s="62"/>
      <c r="SV11" s="62"/>
      <c r="SW11" s="62"/>
      <c r="SX11" s="62"/>
      <c r="SY11" s="62"/>
      <c r="SZ11" s="62"/>
      <c r="TA11" s="62"/>
      <c r="TB11" s="62"/>
      <c r="TC11" s="62"/>
      <c r="TD11" s="62"/>
      <c r="TE11" s="62"/>
      <c r="TF11" s="62"/>
      <c r="TG11" s="62"/>
      <c r="TH11" s="62"/>
      <c r="TI11" s="62"/>
      <c r="TJ11" s="62"/>
      <c r="TK11" s="62"/>
      <c r="TL11" s="62"/>
      <c r="TM11" s="62"/>
      <c r="TN11" s="62"/>
      <c r="TO11" s="62"/>
      <c r="TP11" s="62"/>
      <c r="TQ11" s="62"/>
      <c r="TR11" s="62"/>
      <c r="TS11" s="62"/>
      <c r="TT11" s="62"/>
      <c r="TU11" s="62"/>
      <c r="TV11" s="62"/>
      <c r="TW11" s="62"/>
      <c r="TX11" s="62"/>
      <c r="TY11" s="62"/>
      <c r="TZ11" s="62"/>
      <c r="UA11" s="62"/>
      <c r="UB11" s="62"/>
      <c r="UC11" s="62"/>
      <c r="UD11" s="62"/>
      <c r="UE11" s="62"/>
      <c r="UF11" s="62"/>
      <c r="UG11" s="62"/>
      <c r="UH11" s="62"/>
      <c r="UI11" s="62"/>
      <c r="UJ11" s="62"/>
      <c r="UK11" s="62"/>
      <c r="UL11" s="62"/>
      <c r="UM11" s="62"/>
      <c r="UN11" s="62"/>
      <c r="UO11" s="62"/>
      <c r="UP11" s="62"/>
      <c r="UQ11" s="62"/>
      <c r="UR11" s="62"/>
      <c r="US11" s="62"/>
      <c r="UT11" s="62"/>
      <c r="UU11" s="62"/>
      <c r="UV11" s="62"/>
      <c r="UW11" s="62"/>
      <c r="UX11" s="62"/>
      <c r="UY11" s="62"/>
      <c r="UZ11" s="62"/>
      <c r="VA11" s="62"/>
      <c r="VB11" s="62"/>
      <c r="VC11" s="62"/>
      <c r="VD11" s="62"/>
      <c r="VE11" s="62"/>
      <c r="VF11" s="62"/>
      <c r="VG11" s="62"/>
      <c r="VH11" s="62"/>
      <c r="VI11" s="62"/>
      <c r="VJ11" s="62"/>
      <c r="VK11" s="62"/>
      <c r="VL11" s="62"/>
      <c r="VM11" s="62"/>
      <c r="VN11" s="62"/>
      <c r="VO11" s="62"/>
      <c r="VP11" s="62"/>
      <c r="VQ11" s="62"/>
      <c r="VR11" s="62"/>
      <c r="VS11" s="62"/>
      <c r="VT11" s="62"/>
      <c r="VU11" s="62"/>
      <c r="VV11" s="62"/>
      <c r="VW11" s="62"/>
      <c r="VX11" s="62"/>
      <c r="VY11" s="62"/>
      <c r="VZ11" s="62"/>
      <c r="WA11" s="62"/>
      <c r="WB11" s="62"/>
      <c r="WC11" s="62"/>
      <c r="WD11" s="62"/>
      <c r="WE11" s="62"/>
      <c r="WF11" s="62"/>
      <c r="WG11" s="62"/>
      <c r="WH11" s="62"/>
      <c r="WI11" s="62"/>
      <c r="WJ11" s="62"/>
      <c r="WK11" s="62"/>
      <c r="WL11" s="62"/>
      <c r="WM11" s="62"/>
      <c r="WN11" s="62"/>
      <c r="WO11" s="62"/>
      <c r="WP11" s="62"/>
      <c r="WQ11" s="62"/>
      <c r="WR11" s="62"/>
      <c r="WS11" s="62"/>
      <c r="WT11" s="62"/>
      <c r="WU11" s="62"/>
      <c r="WV11" s="62"/>
      <c r="WW11" s="62"/>
      <c r="WX11" s="62"/>
      <c r="WY11" s="62"/>
      <c r="WZ11" s="62"/>
      <c r="XA11" s="62"/>
      <c r="XB11" s="62"/>
      <c r="XC11" s="62"/>
      <c r="XD11" s="62"/>
      <c r="XE11" s="62"/>
      <c r="XF11" s="62"/>
      <c r="XG11" s="62"/>
      <c r="XH11" s="62"/>
      <c r="XI11" s="62"/>
      <c r="XJ11" s="62"/>
      <c r="XK11" s="62"/>
      <c r="XL11" s="62"/>
      <c r="XM11" s="62"/>
      <c r="XN11" s="62"/>
      <c r="XO11" s="62"/>
      <c r="XP11" s="62"/>
      <c r="XQ11" s="62"/>
      <c r="XR11" s="62"/>
      <c r="XS11" s="62"/>
      <c r="XT11" s="62"/>
      <c r="XU11" s="62"/>
      <c r="XV11" s="62"/>
      <c r="XW11" s="62"/>
      <c r="XX11" s="62"/>
      <c r="XY11" s="62"/>
      <c r="XZ11" s="62"/>
      <c r="YA11" s="62"/>
      <c r="YB11" s="62"/>
      <c r="YC11" s="62"/>
      <c r="YD11" s="62"/>
      <c r="YE11" s="62"/>
      <c r="YF11" s="62"/>
      <c r="YG11" s="62"/>
      <c r="YH11" s="62"/>
      <c r="YI11" s="62"/>
      <c r="YJ11" s="62"/>
      <c r="YK11" s="62"/>
      <c r="YL11" s="62"/>
      <c r="YM11" s="62"/>
      <c r="YN11" s="62"/>
      <c r="YO11" s="62"/>
      <c r="YP11" s="62"/>
      <c r="YQ11" s="62"/>
      <c r="YR11" s="62"/>
      <c r="YS11" s="62"/>
      <c r="YT11" s="62"/>
      <c r="YU11" s="62"/>
      <c r="YV11" s="62"/>
      <c r="YW11" s="62"/>
      <c r="YX11" s="62"/>
      <c r="YY11" s="62"/>
      <c r="YZ11" s="62"/>
      <c r="ZA11" s="62"/>
      <c r="ZB11" s="62"/>
      <c r="ZC11" s="62"/>
      <c r="ZD11" s="62"/>
      <c r="ZE11" s="62"/>
      <c r="ZF11" s="62"/>
      <c r="ZG11" s="62"/>
      <c r="ZH11" s="62"/>
      <c r="ZI11" s="62"/>
      <c r="ZJ11" s="62"/>
      <c r="ZK11" s="62"/>
      <c r="ZL11" s="62"/>
      <c r="ZM11" s="62"/>
      <c r="ZN11" s="62"/>
      <c r="ZO11" s="62"/>
      <c r="ZP11" s="62"/>
      <c r="ZQ11" s="62"/>
      <c r="ZR11" s="62"/>
      <c r="ZS11" s="62"/>
      <c r="ZT11" s="62"/>
      <c r="ZU11" s="62"/>
      <c r="ZV11" s="62"/>
      <c r="ZW11" s="62"/>
      <c r="ZX11" s="62"/>
      <c r="ZY11" s="62"/>
      <c r="ZZ11" s="62"/>
      <c r="AAA11" s="62"/>
      <c r="AAB11" s="62"/>
      <c r="AAC11" s="62"/>
      <c r="AAD11" s="62"/>
      <c r="AAE11" s="62"/>
      <c r="AAF11" s="62"/>
      <c r="AAG11" s="62"/>
      <c r="AAH11" s="62"/>
      <c r="AAI11" s="62"/>
      <c r="AAJ11" s="62"/>
      <c r="AAK11" s="62"/>
      <c r="AAL11" s="62"/>
      <c r="AAM11" s="62"/>
      <c r="AAN11" s="62"/>
      <c r="AAO11" s="62"/>
      <c r="AAP11" s="62"/>
      <c r="AAQ11" s="62"/>
      <c r="AAR11" s="62"/>
      <c r="AAS11" s="62"/>
      <c r="AAT11" s="62"/>
      <c r="AAU11" s="62"/>
      <c r="AAV11" s="62"/>
      <c r="AAW11" s="62"/>
      <c r="AAX11" s="62"/>
      <c r="AAY11" s="62"/>
      <c r="AAZ11" s="62"/>
      <c r="ABA11" s="62"/>
      <c r="ABB11" s="62"/>
      <c r="ABC11" s="62"/>
      <c r="ABD11" s="62"/>
      <c r="ABE11" s="62"/>
      <c r="ABF11" s="62"/>
      <c r="ABG11" s="62"/>
      <c r="ABH11" s="62"/>
      <c r="ABI11" s="62"/>
      <c r="ABJ11" s="62"/>
      <c r="ABK11" s="62"/>
      <c r="ABL11" s="62"/>
      <c r="ABM11" s="62"/>
      <c r="ABN11" s="62"/>
      <c r="ABO11" s="62"/>
      <c r="ABP11" s="62"/>
      <c r="ABQ11" s="62"/>
      <c r="ABR11" s="62"/>
      <c r="ABS11" s="62"/>
      <c r="ABT11" s="62"/>
      <c r="ABU11" s="62"/>
      <c r="ABV11" s="62"/>
      <c r="ABW11" s="62"/>
      <c r="ABX11" s="62"/>
      <c r="ABY11" s="62"/>
      <c r="ABZ11" s="62"/>
      <c r="ACA11" s="62"/>
      <c r="ACB11" s="62"/>
      <c r="ACC11" s="62"/>
      <c r="ACD11" s="62"/>
      <c r="ACE11" s="62"/>
      <c r="ACF11" s="62"/>
      <c r="ACG11" s="62"/>
      <c r="ACH11" s="62"/>
      <c r="ACI11" s="62"/>
      <c r="ACJ11" s="62"/>
      <c r="ACK11" s="62"/>
      <c r="ACL11" s="62"/>
      <c r="ACM11" s="62"/>
      <c r="ACN11" s="62"/>
      <c r="ACO11" s="62"/>
      <c r="ACP11" s="62"/>
      <c r="ACQ11" s="62"/>
      <c r="ACR11" s="62"/>
      <c r="ACS11" s="62"/>
      <c r="ACT11" s="62"/>
      <c r="ACU11" s="62"/>
      <c r="ACV11" s="62"/>
      <c r="ACW11" s="62"/>
      <c r="ACX11" s="62"/>
      <c r="ACY11" s="62"/>
      <c r="ACZ11" s="62"/>
      <c r="ADA11" s="62"/>
      <c r="ADB11" s="62"/>
      <c r="ADC11" s="62"/>
      <c r="ADD11" s="62"/>
      <c r="ADE11" s="62"/>
      <c r="ADF11" s="62"/>
      <c r="ADG11" s="62"/>
      <c r="ADH11" s="62"/>
      <c r="ADI11" s="62"/>
      <c r="ADJ11" s="62"/>
      <c r="ADK11" s="62"/>
      <c r="ADL11" s="62"/>
      <c r="ADM11" s="62"/>
      <c r="ADN11" s="62"/>
      <c r="ADO11" s="62"/>
      <c r="ADP11" s="62"/>
      <c r="ADQ11" s="62"/>
      <c r="ADR11" s="62"/>
      <c r="ADS11" s="62"/>
      <c r="ADT11" s="62"/>
      <c r="ADU11" s="62"/>
      <c r="ADV11" s="62"/>
      <c r="ADW11" s="62"/>
      <c r="ADX11" s="62"/>
      <c r="ADY11" s="62"/>
      <c r="ADZ11" s="62"/>
      <c r="AEA11" s="62"/>
      <c r="AEB11" s="62"/>
      <c r="AEC11" s="62"/>
      <c r="AED11" s="62"/>
      <c r="AEE11" s="62"/>
      <c r="AEF11" s="62"/>
      <c r="AEG11" s="62"/>
      <c r="AEH11" s="62"/>
      <c r="AEI11" s="62"/>
      <c r="AEJ11" s="62"/>
      <c r="AEK11" s="62"/>
      <c r="AEL11" s="62"/>
      <c r="AEM11" s="62"/>
      <c r="AEN11" s="62"/>
      <c r="AEO11" s="62"/>
      <c r="AEP11" s="62"/>
      <c r="AEQ11" s="62"/>
      <c r="AER11" s="62"/>
      <c r="AES11" s="62"/>
      <c r="AET11" s="62"/>
      <c r="AEU11" s="62"/>
      <c r="AEV11" s="62"/>
      <c r="AEW11" s="62"/>
      <c r="AEX11" s="62"/>
      <c r="AEY11" s="62"/>
      <c r="AEZ11" s="62"/>
      <c r="AFA11" s="62"/>
      <c r="AFB11" s="62"/>
      <c r="AFC11" s="62"/>
      <c r="AFD11" s="62"/>
      <c r="AFE11" s="62"/>
      <c r="AFF11" s="62"/>
      <c r="AFG11" s="62"/>
      <c r="AFH11" s="62"/>
      <c r="AFI11" s="62"/>
      <c r="AFJ11" s="62"/>
      <c r="AFK11" s="62"/>
      <c r="AFL11" s="62"/>
      <c r="AFM11" s="62"/>
      <c r="AFN11" s="62"/>
      <c r="AFO11" s="62"/>
      <c r="AFP11" s="62"/>
      <c r="AFQ11" s="62"/>
      <c r="AFR11" s="62"/>
      <c r="AFS11" s="62"/>
      <c r="AFT11" s="62"/>
      <c r="AFU11" s="62"/>
      <c r="AFV11" s="62"/>
      <c r="AFW11" s="62"/>
      <c r="AFX11" s="62"/>
      <c r="AFY11" s="62"/>
      <c r="AFZ11" s="62"/>
      <c r="AGA11" s="62"/>
      <c r="AGB11" s="62"/>
      <c r="AGC11" s="62"/>
      <c r="AGD11" s="62"/>
      <c r="AGE11" s="62"/>
      <c r="AGF11" s="62"/>
      <c r="AGG11" s="62"/>
      <c r="AGH11" s="62"/>
      <c r="AGI11" s="62"/>
      <c r="AGJ11" s="62"/>
      <c r="AGK11" s="62"/>
      <c r="AGL11" s="62"/>
      <c r="AGM11" s="62"/>
      <c r="AGN11" s="62"/>
      <c r="AGO11" s="62"/>
      <c r="AGP11" s="62"/>
      <c r="AGQ11" s="62"/>
      <c r="AGR11" s="62"/>
      <c r="AGS11" s="62"/>
      <c r="AGT11" s="62"/>
      <c r="AGU11" s="62"/>
      <c r="AGV11" s="62"/>
      <c r="AGW11" s="62"/>
      <c r="AGX11" s="62"/>
      <c r="AGY11" s="62"/>
      <c r="AGZ11" s="62"/>
      <c r="AHA11" s="62"/>
      <c r="AHB11" s="62"/>
      <c r="AHC11" s="62"/>
      <c r="AHD11" s="62"/>
      <c r="AHE11" s="62"/>
      <c r="AHF11" s="62"/>
      <c r="AHG11" s="62"/>
      <c r="AHH11" s="62"/>
      <c r="AHI11" s="62"/>
      <c r="AHJ11" s="62"/>
      <c r="AHK11" s="62"/>
      <c r="AHL11" s="62"/>
      <c r="AHM11" s="62"/>
      <c r="AHN11" s="62"/>
      <c r="AHO11" s="62"/>
      <c r="AHP11" s="62"/>
      <c r="AHQ11" s="62"/>
      <c r="AHR11" s="62"/>
      <c r="AHS11" s="62"/>
      <c r="AHT11" s="62"/>
      <c r="AHU11" s="62"/>
      <c r="AHV11" s="62"/>
      <c r="AHW11" s="62"/>
      <c r="AHX11" s="62"/>
      <c r="AHY11" s="62"/>
      <c r="AHZ11" s="62"/>
      <c r="AIA11" s="62"/>
      <c r="AIB11" s="62"/>
      <c r="AIC11" s="62"/>
      <c r="AID11" s="62"/>
      <c r="AIE11" s="62"/>
      <c r="AIF11" s="62"/>
      <c r="AIG11" s="62"/>
      <c r="AIH11" s="62"/>
      <c r="AII11" s="62"/>
      <c r="AIJ11" s="62"/>
      <c r="AIK11" s="62"/>
      <c r="AIL11" s="62"/>
      <c r="AIM11" s="62"/>
      <c r="AIN11" s="62"/>
      <c r="AIO11" s="62"/>
      <c r="AIP11" s="62"/>
      <c r="AIQ11" s="62"/>
      <c r="AIR11" s="62"/>
      <c r="AIS11" s="62"/>
      <c r="AIT11" s="62"/>
      <c r="AIU11" s="62"/>
      <c r="AIV11" s="62"/>
      <c r="AIW11" s="62"/>
      <c r="AIX11" s="62"/>
      <c r="AIY11" s="62"/>
      <c r="AIZ11" s="62"/>
      <c r="AJA11" s="62"/>
      <c r="AJB11" s="62"/>
      <c r="AJC11" s="62"/>
      <c r="AJD11" s="62"/>
      <c r="AJE11" s="62"/>
      <c r="AJF11" s="62"/>
      <c r="AJG11" s="62"/>
      <c r="AJH11" s="62"/>
      <c r="AJI11" s="62"/>
      <c r="AJJ11" s="62"/>
      <c r="AJK11" s="62"/>
      <c r="AJL11" s="62"/>
      <c r="AJM11" s="62"/>
      <c r="AJN11" s="62"/>
      <c r="AJO11" s="62"/>
      <c r="AJP11" s="62"/>
      <c r="AJQ11" s="62"/>
      <c r="AJR11" s="62"/>
      <c r="AJS11" s="62"/>
      <c r="AJT11" s="62"/>
      <c r="AJU11" s="62"/>
      <c r="AJV11" s="62"/>
      <c r="AJW11" s="62"/>
      <c r="AJX11" s="62"/>
      <c r="AJY11" s="62"/>
      <c r="AJZ11" s="62"/>
      <c r="AKA11" s="62"/>
      <c r="AKB11" s="62"/>
      <c r="AKC11" s="62"/>
      <c r="AKD11" s="62"/>
      <c r="AKE11" s="62"/>
      <c r="AKF11" s="62"/>
      <c r="AKG11" s="62"/>
      <c r="AKH11" s="62"/>
      <c r="AKI11" s="62"/>
      <c r="AKJ11" s="62"/>
      <c r="AKK11" s="62"/>
      <c r="AKL11" s="62"/>
      <c r="AKM11" s="62"/>
      <c r="AKN11" s="62"/>
      <c r="AKO11" s="62"/>
      <c r="AKP11" s="62"/>
      <c r="AKQ11" s="62"/>
      <c r="AKR11" s="62"/>
      <c r="AKS11" s="62"/>
      <c r="AKT11" s="62"/>
      <c r="AKU11" s="62"/>
      <c r="AKV11" s="62"/>
      <c r="AKW11" s="62"/>
      <c r="AKX11" s="62"/>
      <c r="AKY11" s="62"/>
      <c r="AKZ11" s="62"/>
      <c r="ALA11" s="62"/>
      <c r="ALB11" s="62"/>
      <c r="ALC11" s="62"/>
      <c r="ALD11" s="62"/>
      <c r="ALE11" s="62"/>
      <c r="ALF11" s="62"/>
      <c r="ALG11" s="62"/>
      <c r="ALH11" s="62"/>
      <c r="ALI11" s="62"/>
      <c r="ALJ11" s="62"/>
      <c r="ALK11" s="62"/>
      <c r="ALL11" s="62"/>
      <c r="ALM11" s="62"/>
      <c r="ALN11" s="62"/>
      <c r="ALO11" s="62"/>
      <c r="ALP11" s="62"/>
      <c r="ALQ11" s="62"/>
      <c r="ALR11" s="62"/>
      <c r="ALS11" s="62"/>
      <c r="ALT11" s="62"/>
      <c r="ALU11" s="62"/>
      <c r="ALV11" s="62"/>
      <c r="ALW11" s="62"/>
      <c r="ALX11" s="62"/>
      <c r="ALY11" s="62"/>
      <c r="ALZ11" s="62"/>
      <c r="AMA11" s="62"/>
      <c r="AMB11" s="62"/>
      <c r="AMC11" s="62"/>
      <c r="AMD11" s="62"/>
      <c r="AME11" s="62"/>
      <c r="AMF11" s="62"/>
      <c r="AMG11" s="62"/>
      <c r="AMH11" s="62"/>
      <c r="AMI11" s="62"/>
      <c r="AMJ11" s="62"/>
    </row>
    <row r="12" spans="1:1024" ht="15.75" x14ac:dyDescent="0.25">
      <c r="A12" s="81" t="s">
        <v>101</v>
      </c>
      <c r="B12" s="82"/>
      <c r="C12" s="83"/>
      <c r="D12" s="62"/>
      <c r="E12" s="59"/>
      <c r="F12" s="60"/>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62"/>
      <c r="ON12" s="62"/>
      <c r="OO12" s="62"/>
      <c r="OP12" s="62"/>
      <c r="OQ12" s="62"/>
      <c r="OR12" s="62"/>
      <c r="OS12" s="62"/>
      <c r="OT12" s="62"/>
      <c r="OU12" s="62"/>
      <c r="OV12" s="62"/>
      <c r="OW12" s="62"/>
      <c r="OX12" s="62"/>
      <c r="OY12" s="62"/>
      <c r="OZ12" s="62"/>
      <c r="PA12" s="62"/>
      <c r="PB12" s="62"/>
      <c r="PC12" s="62"/>
      <c r="PD12" s="62"/>
      <c r="PE12" s="62"/>
      <c r="PF12" s="62"/>
      <c r="PG12" s="62"/>
      <c r="PH12" s="62"/>
      <c r="PI12" s="62"/>
      <c r="PJ12" s="62"/>
      <c r="PK12" s="62"/>
      <c r="PL12" s="62"/>
      <c r="PM12" s="62"/>
      <c r="PN12" s="62"/>
      <c r="PO12" s="62"/>
      <c r="PP12" s="62"/>
      <c r="PQ12" s="62"/>
      <c r="PR12" s="62"/>
      <c r="PS12" s="62"/>
      <c r="PT12" s="62"/>
      <c r="PU12" s="62"/>
      <c r="PV12" s="62"/>
      <c r="PW12" s="62"/>
      <c r="PX12" s="62"/>
      <c r="PY12" s="62"/>
      <c r="PZ12" s="62"/>
      <c r="QA12" s="62"/>
      <c r="QB12" s="62"/>
      <c r="QC12" s="62"/>
      <c r="QD12" s="62"/>
      <c r="QE12" s="62"/>
      <c r="QF12" s="62"/>
      <c r="QG12" s="62"/>
      <c r="QH12" s="62"/>
      <c r="QI12" s="62"/>
      <c r="QJ12" s="62"/>
      <c r="QK12" s="62"/>
      <c r="QL12" s="62"/>
      <c r="QM12" s="62"/>
      <c r="QN12" s="62"/>
      <c r="QO12" s="62"/>
      <c r="QP12" s="62"/>
      <c r="QQ12" s="62"/>
      <c r="QR12" s="62"/>
      <c r="QS12" s="62"/>
      <c r="QT12" s="62"/>
      <c r="QU12" s="62"/>
      <c r="QV12" s="62"/>
      <c r="QW12" s="62"/>
      <c r="QX12" s="62"/>
      <c r="QY12" s="62"/>
      <c r="QZ12" s="62"/>
      <c r="RA12" s="62"/>
      <c r="RB12" s="62"/>
      <c r="RC12" s="62"/>
      <c r="RD12" s="62"/>
      <c r="RE12" s="62"/>
      <c r="RF12" s="62"/>
      <c r="RG12" s="62"/>
      <c r="RH12" s="62"/>
      <c r="RI12" s="62"/>
      <c r="RJ12" s="62"/>
      <c r="RK12" s="62"/>
      <c r="RL12" s="62"/>
      <c r="RM12" s="62"/>
      <c r="RN12" s="62"/>
      <c r="RO12" s="62"/>
      <c r="RP12" s="62"/>
      <c r="RQ12" s="62"/>
      <c r="RR12" s="62"/>
      <c r="RS12" s="62"/>
      <c r="RT12" s="62"/>
      <c r="RU12" s="62"/>
      <c r="RV12" s="62"/>
      <c r="RW12" s="62"/>
      <c r="RX12" s="62"/>
      <c r="RY12" s="62"/>
      <c r="RZ12" s="62"/>
      <c r="SA12" s="62"/>
      <c r="SB12" s="62"/>
      <c r="SC12" s="62"/>
      <c r="SD12" s="62"/>
      <c r="SE12" s="62"/>
      <c r="SF12" s="62"/>
      <c r="SG12" s="62"/>
      <c r="SH12" s="62"/>
      <c r="SI12" s="62"/>
      <c r="SJ12" s="62"/>
      <c r="SK12" s="62"/>
      <c r="SL12" s="62"/>
      <c r="SM12" s="62"/>
      <c r="SN12" s="62"/>
      <c r="SO12" s="62"/>
      <c r="SP12" s="62"/>
      <c r="SQ12" s="62"/>
      <c r="SR12" s="62"/>
      <c r="SS12" s="62"/>
      <c r="ST12" s="62"/>
      <c r="SU12" s="62"/>
      <c r="SV12" s="62"/>
      <c r="SW12" s="62"/>
      <c r="SX12" s="62"/>
      <c r="SY12" s="62"/>
      <c r="SZ12" s="62"/>
      <c r="TA12" s="62"/>
      <c r="TB12" s="62"/>
      <c r="TC12" s="62"/>
      <c r="TD12" s="62"/>
      <c r="TE12" s="62"/>
      <c r="TF12" s="62"/>
      <c r="TG12" s="62"/>
      <c r="TH12" s="62"/>
      <c r="TI12" s="62"/>
      <c r="TJ12" s="62"/>
      <c r="TK12" s="62"/>
      <c r="TL12" s="62"/>
      <c r="TM12" s="62"/>
      <c r="TN12" s="62"/>
      <c r="TO12" s="62"/>
      <c r="TP12" s="62"/>
      <c r="TQ12" s="62"/>
      <c r="TR12" s="62"/>
      <c r="TS12" s="62"/>
      <c r="TT12" s="62"/>
      <c r="TU12" s="62"/>
      <c r="TV12" s="62"/>
      <c r="TW12" s="62"/>
      <c r="TX12" s="62"/>
      <c r="TY12" s="62"/>
      <c r="TZ12" s="62"/>
      <c r="UA12" s="62"/>
      <c r="UB12" s="62"/>
      <c r="UC12" s="62"/>
      <c r="UD12" s="62"/>
      <c r="UE12" s="62"/>
      <c r="UF12" s="62"/>
      <c r="UG12" s="62"/>
      <c r="UH12" s="62"/>
      <c r="UI12" s="62"/>
      <c r="UJ12" s="62"/>
      <c r="UK12" s="62"/>
      <c r="UL12" s="62"/>
      <c r="UM12" s="62"/>
      <c r="UN12" s="62"/>
      <c r="UO12" s="62"/>
      <c r="UP12" s="62"/>
      <c r="UQ12" s="62"/>
      <c r="UR12" s="62"/>
      <c r="US12" s="62"/>
      <c r="UT12" s="62"/>
      <c r="UU12" s="62"/>
      <c r="UV12" s="62"/>
      <c r="UW12" s="62"/>
      <c r="UX12" s="62"/>
      <c r="UY12" s="62"/>
      <c r="UZ12" s="62"/>
      <c r="VA12" s="62"/>
      <c r="VB12" s="62"/>
      <c r="VC12" s="62"/>
      <c r="VD12" s="62"/>
      <c r="VE12" s="62"/>
      <c r="VF12" s="62"/>
      <c r="VG12" s="62"/>
      <c r="VH12" s="62"/>
      <c r="VI12" s="62"/>
      <c r="VJ12" s="62"/>
      <c r="VK12" s="62"/>
      <c r="VL12" s="62"/>
      <c r="VM12" s="62"/>
      <c r="VN12" s="62"/>
      <c r="VO12" s="62"/>
      <c r="VP12" s="62"/>
      <c r="VQ12" s="62"/>
      <c r="VR12" s="62"/>
      <c r="VS12" s="62"/>
      <c r="VT12" s="62"/>
      <c r="VU12" s="62"/>
      <c r="VV12" s="62"/>
      <c r="VW12" s="62"/>
      <c r="VX12" s="62"/>
      <c r="VY12" s="62"/>
      <c r="VZ12" s="62"/>
      <c r="WA12" s="62"/>
      <c r="WB12" s="62"/>
      <c r="WC12" s="62"/>
      <c r="WD12" s="62"/>
      <c r="WE12" s="62"/>
      <c r="WF12" s="62"/>
      <c r="WG12" s="62"/>
      <c r="WH12" s="62"/>
      <c r="WI12" s="62"/>
      <c r="WJ12" s="62"/>
      <c r="WK12" s="62"/>
      <c r="WL12" s="62"/>
      <c r="WM12" s="62"/>
      <c r="WN12" s="62"/>
      <c r="WO12" s="62"/>
      <c r="WP12" s="62"/>
      <c r="WQ12" s="62"/>
      <c r="WR12" s="62"/>
      <c r="WS12" s="62"/>
      <c r="WT12" s="62"/>
      <c r="WU12" s="62"/>
      <c r="WV12" s="62"/>
      <c r="WW12" s="62"/>
      <c r="WX12" s="62"/>
      <c r="WY12" s="62"/>
      <c r="WZ12" s="62"/>
      <c r="XA12" s="62"/>
      <c r="XB12" s="62"/>
      <c r="XC12" s="62"/>
      <c r="XD12" s="62"/>
      <c r="XE12" s="62"/>
      <c r="XF12" s="62"/>
      <c r="XG12" s="62"/>
      <c r="XH12" s="62"/>
      <c r="XI12" s="62"/>
      <c r="XJ12" s="62"/>
      <c r="XK12" s="62"/>
      <c r="XL12" s="62"/>
      <c r="XM12" s="62"/>
      <c r="XN12" s="62"/>
      <c r="XO12" s="62"/>
      <c r="XP12" s="62"/>
      <c r="XQ12" s="62"/>
      <c r="XR12" s="62"/>
      <c r="XS12" s="62"/>
      <c r="XT12" s="62"/>
      <c r="XU12" s="62"/>
      <c r="XV12" s="62"/>
      <c r="XW12" s="62"/>
      <c r="XX12" s="62"/>
      <c r="XY12" s="62"/>
      <c r="XZ12" s="62"/>
      <c r="YA12" s="62"/>
      <c r="YB12" s="62"/>
      <c r="YC12" s="62"/>
      <c r="YD12" s="62"/>
      <c r="YE12" s="62"/>
      <c r="YF12" s="62"/>
      <c r="YG12" s="62"/>
      <c r="YH12" s="62"/>
      <c r="YI12" s="62"/>
      <c r="YJ12" s="62"/>
      <c r="YK12" s="62"/>
      <c r="YL12" s="62"/>
      <c r="YM12" s="62"/>
      <c r="YN12" s="62"/>
      <c r="YO12" s="62"/>
      <c r="YP12" s="62"/>
      <c r="YQ12" s="62"/>
      <c r="YR12" s="62"/>
      <c r="YS12" s="62"/>
      <c r="YT12" s="62"/>
      <c r="YU12" s="62"/>
      <c r="YV12" s="62"/>
      <c r="YW12" s="62"/>
      <c r="YX12" s="62"/>
      <c r="YY12" s="62"/>
      <c r="YZ12" s="62"/>
      <c r="ZA12" s="62"/>
      <c r="ZB12" s="62"/>
      <c r="ZC12" s="62"/>
      <c r="ZD12" s="62"/>
      <c r="ZE12" s="62"/>
      <c r="ZF12" s="62"/>
      <c r="ZG12" s="62"/>
      <c r="ZH12" s="62"/>
      <c r="ZI12" s="62"/>
      <c r="ZJ12" s="62"/>
      <c r="ZK12" s="62"/>
      <c r="ZL12" s="62"/>
      <c r="ZM12" s="62"/>
      <c r="ZN12" s="62"/>
      <c r="ZO12" s="62"/>
      <c r="ZP12" s="62"/>
      <c r="ZQ12" s="62"/>
      <c r="ZR12" s="62"/>
      <c r="ZS12" s="62"/>
      <c r="ZT12" s="62"/>
      <c r="ZU12" s="62"/>
      <c r="ZV12" s="62"/>
      <c r="ZW12" s="62"/>
      <c r="ZX12" s="62"/>
      <c r="ZY12" s="62"/>
      <c r="ZZ12" s="62"/>
      <c r="AAA12" s="62"/>
      <c r="AAB12" s="62"/>
      <c r="AAC12" s="62"/>
      <c r="AAD12" s="62"/>
      <c r="AAE12" s="62"/>
      <c r="AAF12" s="62"/>
      <c r="AAG12" s="62"/>
      <c r="AAH12" s="62"/>
      <c r="AAI12" s="62"/>
      <c r="AAJ12" s="62"/>
      <c r="AAK12" s="62"/>
      <c r="AAL12" s="62"/>
      <c r="AAM12" s="62"/>
      <c r="AAN12" s="62"/>
      <c r="AAO12" s="62"/>
      <c r="AAP12" s="62"/>
      <c r="AAQ12" s="62"/>
      <c r="AAR12" s="62"/>
      <c r="AAS12" s="62"/>
      <c r="AAT12" s="62"/>
      <c r="AAU12" s="62"/>
      <c r="AAV12" s="62"/>
      <c r="AAW12" s="62"/>
      <c r="AAX12" s="62"/>
      <c r="AAY12" s="62"/>
      <c r="AAZ12" s="62"/>
      <c r="ABA12" s="62"/>
      <c r="ABB12" s="62"/>
      <c r="ABC12" s="62"/>
      <c r="ABD12" s="62"/>
      <c r="ABE12" s="62"/>
      <c r="ABF12" s="62"/>
      <c r="ABG12" s="62"/>
      <c r="ABH12" s="62"/>
      <c r="ABI12" s="62"/>
      <c r="ABJ12" s="62"/>
      <c r="ABK12" s="62"/>
      <c r="ABL12" s="62"/>
      <c r="ABM12" s="62"/>
      <c r="ABN12" s="62"/>
      <c r="ABO12" s="62"/>
      <c r="ABP12" s="62"/>
      <c r="ABQ12" s="62"/>
      <c r="ABR12" s="62"/>
      <c r="ABS12" s="62"/>
      <c r="ABT12" s="62"/>
      <c r="ABU12" s="62"/>
      <c r="ABV12" s="62"/>
      <c r="ABW12" s="62"/>
      <c r="ABX12" s="62"/>
      <c r="ABY12" s="62"/>
      <c r="ABZ12" s="62"/>
      <c r="ACA12" s="62"/>
      <c r="ACB12" s="62"/>
      <c r="ACC12" s="62"/>
      <c r="ACD12" s="62"/>
      <c r="ACE12" s="62"/>
      <c r="ACF12" s="62"/>
      <c r="ACG12" s="62"/>
      <c r="ACH12" s="62"/>
      <c r="ACI12" s="62"/>
      <c r="ACJ12" s="62"/>
      <c r="ACK12" s="62"/>
      <c r="ACL12" s="62"/>
      <c r="ACM12" s="62"/>
      <c r="ACN12" s="62"/>
      <c r="ACO12" s="62"/>
      <c r="ACP12" s="62"/>
      <c r="ACQ12" s="62"/>
      <c r="ACR12" s="62"/>
      <c r="ACS12" s="62"/>
      <c r="ACT12" s="62"/>
      <c r="ACU12" s="62"/>
      <c r="ACV12" s="62"/>
      <c r="ACW12" s="62"/>
      <c r="ACX12" s="62"/>
      <c r="ACY12" s="62"/>
      <c r="ACZ12" s="62"/>
      <c r="ADA12" s="62"/>
      <c r="ADB12" s="62"/>
      <c r="ADC12" s="62"/>
      <c r="ADD12" s="62"/>
      <c r="ADE12" s="62"/>
      <c r="ADF12" s="62"/>
      <c r="ADG12" s="62"/>
      <c r="ADH12" s="62"/>
      <c r="ADI12" s="62"/>
      <c r="ADJ12" s="62"/>
      <c r="ADK12" s="62"/>
      <c r="ADL12" s="62"/>
      <c r="ADM12" s="62"/>
      <c r="ADN12" s="62"/>
      <c r="ADO12" s="62"/>
      <c r="ADP12" s="62"/>
      <c r="ADQ12" s="62"/>
      <c r="ADR12" s="62"/>
      <c r="ADS12" s="62"/>
      <c r="ADT12" s="62"/>
      <c r="ADU12" s="62"/>
      <c r="ADV12" s="62"/>
      <c r="ADW12" s="62"/>
      <c r="ADX12" s="62"/>
      <c r="ADY12" s="62"/>
      <c r="ADZ12" s="62"/>
      <c r="AEA12" s="62"/>
      <c r="AEB12" s="62"/>
      <c r="AEC12" s="62"/>
      <c r="AED12" s="62"/>
      <c r="AEE12" s="62"/>
      <c r="AEF12" s="62"/>
      <c r="AEG12" s="62"/>
      <c r="AEH12" s="62"/>
      <c r="AEI12" s="62"/>
      <c r="AEJ12" s="62"/>
      <c r="AEK12" s="62"/>
      <c r="AEL12" s="62"/>
      <c r="AEM12" s="62"/>
      <c r="AEN12" s="62"/>
      <c r="AEO12" s="62"/>
      <c r="AEP12" s="62"/>
      <c r="AEQ12" s="62"/>
      <c r="AER12" s="62"/>
      <c r="AES12" s="62"/>
      <c r="AET12" s="62"/>
      <c r="AEU12" s="62"/>
      <c r="AEV12" s="62"/>
      <c r="AEW12" s="62"/>
      <c r="AEX12" s="62"/>
      <c r="AEY12" s="62"/>
      <c r="AEZ12" s="62"/>
      <c r="AFA12" s="62"/>
      <c r="AFB12" s="62"/>
      <c r="AFC12" s="62"/>
      <c r="AFD12" s="62"/>
      <c r="AFE12" s="62"/>
      <c r="AFF12" s="62"/>
      <c r="AFG12" s="62"/>
      <c r="AFH12" s="62"/>
      <c r="AFI12" s="62"/>
      <c r="AFJ12" s="62"/>
      <c r="AFK12" s="62"/>
      <c r="AFL12" s="62"/>
      <c r="AFM12" s="62"/>
      <c r="AFN12" s="62"/>
      <c r="AFO12" s="62"/>
      <c r="AFP12" s="62"/>
      <c r="AFQ12" s="62"/>
      <c r="AFR12" s="62"/>
      <c r="AFS12" s="62"/>
      <c r="AFT12" s="62"/>
      <c r="AFU12" s="62"/>
      <c r="AFV12" s="62"/>
      <c r="AFW12" s="62"/>
      <c r="AFX12" s="62"/>
      <c r="AFY12" s="62"/>
      <c r="AFZ12" s="62"/>
      <c r="AGA12" s="62"/>
      <c r="AGB12" s="62"/>
      <c r="AGC12" s="62"/>
      <c r="AGD12" s="62"/>
      <c r="AGE12" s="62"/>
      <c r="AGF12" s="62"/>
      <c r="AGG12" s="62"/>
      <c r="AGH12" s="62"/>
      <c r="AGI12" s="62"/>
      <c r="AGJ12" s="62"/>
      <c r="AGK12" s="62"/>
      <c r="AGL12" s="62"/>
      <c r="AGM12" s="62"/>
      <c r="AGN12" s="62"/>
      <c r="AGO12" s="62"/>
      <c r="AGP12" s="62"/>
      <c r="AGQ12" s="62"/>
      <c r="AGR12" s="62"/>
      <c r="AGS12" s="62"/>
      <c r="AGT12" s="62"/>
      <c r="AGU12" s="62"/>
      <c r="AGV12" s="62"/>
      <c r="AGW12" s="62"/>
      <c r="AGX12" s="62"/>
      <c r="AGY12" s="62"/>
      <c r="AGZ12" s="62"/>
      <c r="AHA12" s="62"/>
      <c r="AHB12" s="62"/>
      <c r="AHC12" s="62"/>
      <c r="AHD12" s="62"/>
      <c r="AHE12" s="62"/>
      <c r="AHF12" s="62"/>
      <c r="AHG12" s="62"/>
      <c r="AHH12" s="62"/>
      <c r="AHI12" s="62"/>
      <c r="AHJ12" s="62"/>
      <c r="AHK12" s="62"/>
      <c r="AHL12" s="62"/>
      <c r="AHM12" s="62"/>
      <c r="AHN12" s="62"/>
      <c r="AHO12" s="62"/>
      <c r="AHP12" s="62"/>
      <c r="AHQ12" s="62"/>
      <c r="AHR12" s="62"/>
      <c r="AHS12" s="62"/>
      <c r="AHT12" s="62"/>
      <c r="AHU12" s="62"/>
      <c r="AHV12" s="62"/>
      <c r="AHW12" s="62"/>
      <c r="AHX12" s="62"/>
      <c r="AHY12" s="62"/>
      <c r="AHZ12" s="62"/>
      <c r="AIA12" s="62"/>
      <c r="AIB12" s="62"/>
      <c r="AIC12" s="62"/>
      <c r="AID12" s="62"/>
      <c r="AIE12" s="62"/>
      <c r="AIF12" s="62"/>
      <c r="AIG12" s="62"/>
      <c r="AIH12" s="62"/>
      <c r="AII12" s="62"/>
      <c r="AIJ12" s="62"/>
      <c r="AIK12" s="62"/>
      <c r="AIL12" s="62"/>
      <c r="AIM12" s="62"/>
      <c r="AIN12" s="62"/>
      <c r="AIO12" s="62"/>
      <c r="AIP12" s="62"/>
      <c r="AIQ12" s="62"/>
      <c r="AIR12" s="62"/>
      <c r="AIS12" s="62"/>
      <c r="AIT12" s="62"/>
      <c r="AIU12" s="62"/>
      <c r="AIV12" s="62"/>
      <c r="AIW12" s="62"/>
      <c r="AIX12" s="62"/>
      <c r="AIY12" s="62"/>
      <c r="AIZ12" s="62"/>
      <c r="AJA12" s="62"/>
      <c r="AJB12" s="62"/>
      <c r="AJC12" s="62"/>
      <c r="AJD12" s="62"/>
      <c r="AJE12" s="62"/>
      <c r="AJF12" s="62"/>
      <c r="AJG12" s="62"/>
      <c r="AJH12" s="62"/>
      <c r="AJI12" s="62"/>
      <c r="AJJ12" s="62"/>
      <c r="AJK12" s="62"/>
      <c r="AJL12" s="62"/>
      <c r="AJM12" s="62"/>
      <c r="AJN12" s="62"/>
      <c r="AJO12" s="62"/>
      <c r="AJP12" s="62"/>
      <c r="AJQ12" s="62"/>
      <c r="AJR12" s="62"/>
      <c r="AJS12" s="62"/>
      <c r="AJT12" s="62"/>
      <c r="AJU12" s="62"/>
      <c r="AJV12" s="62"/>
      <c r="AJW12" s="62"/>
      <c r="AJX12" s="62"/>
      <c r="AJY12" s="62"/>
      <c r="AJZ12" s="62"/>
      <c r="AKA12" s="62"/>
      <c r="AKB12" s="62"/>
      <c r="AKC12" s="62"/>
      <c r="AKD12" s="62"/>
      <c r="AKE12" s="62"/>
      <c r="AKF12" s="62"/>
      <c r="AKG12" s="62"/>
      <c r="AKH12" s="62"/>
      <c r="AKI12" s="62"/>
      <c r="AKJ12" s="62"/>
      <c r="AKK12" s="62"/>
      <c r="AKL12" s="62"/>
      <c r="AKM12" s="62"/>
      <c r="AKN12" s="62"/>
      <c r="AKO12" s="62"/>
      <c r="AKP12" s="62"/>
      <c r="AKQ12" s="62"/>
      <c r="AKR12" s="62"/>
      <c r="AKS12" s="62"/>
      <c r="AKT12" s="62"/>
      <c r="AKU12" s="62"/>
      <c r="AKV12" s="62"/>
      <c r="AKW12" s="62"/>
      <c r="AKX12" s="62"/>
      <c r="AKY12" s="62"/>
      <c r="AKZ12" s="62"/>
      <c r="ALA12" s="62"/>
      <c r="ALB12" s="62"/>
      <c r="ALC12" s="62"/>
      <c r="ALD12" s="62"/>
      <c r="ALE12" s="62"/>
      <c r="ALF12" s="62"/>
      <c r="ALG12" s="62"/>
      <c r="ALH12" s="62"/>
      <c r="ALI12" s="62"/>
      <c r="ALJ12" s="62"/>
      <c r="ALK12" s="62"/>
      <c r="ALL12" s="62"/>
      <c r="ALM12" s="62"/>
      <c r="ALN12" s="62"/>
      <c r="ALO12" s="62"/>
      <c r="ALP12" s="62"/>
      <c r="ALQ12" s="62"/>
      <c r="ALR12" s="62"/>
      <c r="ALS12" s="62"/>
      <c r="ALT12" s="62"/>
      <c r="ALU12" s="62"/>
      <c r="ALV12" s="62"/>
      <c r="ALW12" s="62"/>
      <c r="ALX12" s="62"/>
      <c r="ALY12" s="62"/>
      <c r="ALZ12" s="62"/>
      <c r="AMA12" s="62"/>
      <c r="AMB12" s="62"/>
      <c r="AMC12" s="62"/>
      <c r="AMD12" s="62"/>
      <c r="AME12" s="62"/>
      <c r="AMF12" s="62"/>
      <c r="AMG12" s="62"/>
      <c r="AMH12" s="62"/>
      <c r="AMI12" s="62"/>
      <c r="AMJ12" s="62"/>
    </row>
    <row r="13" spans="1:1024" ht="15.75" x14ac:dyDescent="0.25">
      <c r="A13" s="81" t="s">
        <v>101</v>
      </c>
      <c r="B13" s="82"/>
      <c r="C13" s="83"/>
      <c r="D13" s="62"/>
      <c r="E13" s="59"/>
      <c r="F13" s="60"/>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62"/>
      <c r="ON13" s="62"/>
      <c r="OO13" s="62"/>
      <c r="OP13" s="62"/>
      <c r="OQ13" s="62"/>
      <c r="OR13" s="62"/>
      <c r="OS13" s="62"/>
      <c r="OT13" s="62"/>
      <c r="OU13" s="62"/>
      <c r="OV13" s="62"/>
      <c r="OW13" s="62"/>
      <c r="OX13" s="62"/>
      <c r="OY13" s="62"/>
      <c r="OZ13" s="62"/>
      <c r="PA13" s="62"/>
      <c r="PB13" s="62"/>
      <c r="PC13" s="62"/>
      <c r="PD13" s="62"/>
      <c r="PE13" s="62"/>
      <c r="PF13" s="62"/>
      <c r="PG13" s="62"/>
      <c r="PH13" s="62"/>
      <c r="PI13" s="62"/>
      <c r="PJ13" s="62"/>
      <c r="PK13" s="62"/>
      <c r="PL13" s="62"/>
      <c r="PM13" s="62"/>
      <c r="PN13" s="62"/>
      <c r="PO13" s="62"/>
      <c r="PP13" s="62"/>
      <c r="PQ13" s="62"/>
      <c r="PR13" s="62"/>
      <c r="PS13" s="62"/>
      <c r="PT13" s="62"/>
      <c r="PU13" s="62"/>
      <c r="PV13" s="62"/>
      <c r="PW13" s="62"/>
      <c r="PX13" s="62"/>
      <c r="PY13" s="62"/>
      <c r="PZ13" s="62"/>
      <c r="QA13" s="62"/>
      <c r="QB13" s="62"/>
      <c r="QC13" s="62"/>
      <c r="QD13" s="62"/>
      <c r="QE13" s="62"/>
      <c r="QF13" s="62"/>
      <c r="QG13" s="62"/>
      <c r="QH13" s="62"/>
      <c r="QI13" s="62"/>
      <c r="QJ13" s="62"/>
      <c r="QK13" s="62"/>
      <c r="QL13" s="62"/>
      <c r="QM13" s="62"/>
      <c r="QN13" s="62"/>
      <c r="QO13" s="62"/>
      <c r="QP13" s="62"/>
      <c r="QQ13" s="62"/>
      <c r="QR13" s="62"/>
      <c r="QS13" s="62"/>
      <c r="QT13" s="62"/>
      <c r="QU13" s="62"/>
      <c r="QV13" s="62"/>
      <c r="QW13" s="62"/>
      <c r="QX13" s="62"/>
      <c r="QY13" s="62"/>
      <c r="QZ13" s="62"/>
      <c r="RA13" s="62"/>
      <c r="RB13" s="62"/>
      <c r="RC13" s="62"/>
      <c r="RD13" s="62"/>
      <c r="RE13" s="62"/>
      <c r="RF13" s="62"/>
      <c r="RG13" s="62"/>
      <c r="RH13" s="62"/>
      <c r="RI13" s="62"/>
      <c r="RJ13" s="62"/>
      <c r="RK13" s="62"/>
      <c r="RL13" s="62"/>
      <c r="RM13" s="62"/>
      <c r="RN13" s="62"/>
      <c r="RO13" s="62"/>
      <c r="RP13" s="62"/>
      <c r="RQ13" s="62"/>
      <c r="RR13" s="62"/>
      <c r="RS13" s="62"/>
      <c r="RT13" s="62"/>
      <c r="RU13" s="62"/>
      <c r="RV13" s="62"/>
      <c r="RW13" s="62"/>
      <c r="RX13" s="62"/>
      <c r="RY13" s="62"/>
      <c r="RZ13" s="62"/>
      <c r="SA13" s="62"/>
      <c r="SB13" s="62"/>
      <c r="SC13" s="62"/>
      <c r="SD13" s="62"/>
      <c r="SE13" s="62"/>
      <c r="SF13" s="62"/>
      <c r="SG13" s="62"/>
      <c r="SH13" s="62"/>
      <c r="SI13" s="62"/>
      <c r="SJ13" s="62"/>
      <c r="SK13" s="62"/>
      <c r="SL13" s="62"/>
      <c r="SM13" s="62"/>
      <c r="SN13" s="62"/>
      <c r="SO13" s="62"/>
      <c r="SP13" s="62"/>
      <c r="SQ13" s="62"/>
      <c r="SR13" s="62"/>
      <c r="SS13" s="62"/>
      <c r="ST13" s="62"/>
      <c r="SU13" s="62"/>
      <c r="SV13" s="62"/>
      <c r="SW13" s="62"/>
      <c r="SX13" s="62"/>
      <c r="SY13" s="62"/>
      <c r="SZ13" s="62"/>
      <c r="TA13" s="62"/>
      <c r="TB13" s="62"/>
      <c r="TC13" s="62"/>
      <c r="TD13" s="62"/>
      <c r="TE13" s="62"/>
      <c r="TF13" s="62"/>
      <c r="TG13" s="62"/>
      <c r="TH13" s="62"/>
      <c r="TI13" s="62"/>
      <c r="TJ13" s="62"/>
      <c r="TK13" s="62"/>
      <c r="TL13" s="62"/>
      <c r="TM13" s="62"/>
      <c r="TN13" s="62"/>
      <c r="TO13" s="62"/>
      <c r="TP13" s="62"/>
      <c r="TQ13" s="62"/>
      <c r="TR13" s="62"/>
      <c r="TS13" s="62"/>
      <c r="TT13" s="62"/>
      <c r="TU13" s="62"/>
      <c r="TV13" s="62"/>
      <c r="TW13" s="62"/>
      <c r="TX13" s="62"/>
      <c r="TY13" s="62"/>
      <c r="TZ13" s="62"/>
      <c r="UA13" s="62"/>
      <c r="UB13" s="62"/>
      <c r="UC13" s="62"/>
      <c r="UD13" s="62"/>
      <c r="UE13" s="62"/>
      <c r="UF13" s="62"/>
      <c r="UG13" s="62"/>
      <c r="UH13" s="62"/>
      <c r="UI13" s="62"/>
      <c r="UJ13" s="62"/>
      <c r="UK13" s="62"/>
      <c r="UL13" s="62"/>
      <c r="UM13" s="62"/>
      <c r="UN13" s="62"/>
      <c r="UO13" s="62"/>
      <c r="UP13" s="62"/>
      <c r="UQ13" s="62"/>
      <c r="UR13" s="62"/>
      <c r="US13" s="62"/>
      <c r="UT13" s="62"/>
      <c r="UU13" s="62"/>
      <c r="UV13" s="62"/>
      <c r="UW13" s="62"/>
      <c r="UX13" s="62"/>
      <c r="UY13" s="62"/>
      <c r="UZ13" s="62"/>
      <c r="VA13" s="62"/>
      <c r="VB13" s="62"/>
      <c r="VC13" s="62"/>
      <c r="VD13" s="62"/>
      <c r="VE13" s="62"/>
      <c r="VF13" s="62"/>
      <c r="VG13" s="62"/>
      <c r="VH13" s="62"/>
      <c r="VI13" s="62"/>
      <c r="VJ13" s="62"/>
      <c r="VK13" s="62"/>
      <c r="VL13" s="62"/>
      <c r="VM13" s="62"/>
      <c r="VN13" s="62"/>
      <c r="VO13" s="62"/>
      <c r="VP13" s="62"/>
      <c r="VQ13" s="62"/>
      <c r="VR13" s="62"/>
      <c r="VS13" s="62"/>
      <c r="VT13" s="62"/>
      <c r="VU13" s="62"/>
      <c r="VV13" s="62"/>
      <c r="VW13" s="62"/>
      <c r="VX13" s="62"/>
      <c r="VY13" s="62"/>
      <c r="VZ13" s="62"/>
      <c r="WA13" s="62"/>
      <c r="WB13" s="62"/>
      <c r="WC13" s="62"/>
      <c r="WD13" s="62"/>
      <c r="WE13" s="62"/>
      <c r="WF13" s="62"/>
      <c r="WG13" s="62"/>
      <c r="WH13" s="62"/>
      <c r="WI13" s="62"/>
      <c r="WJ13" s="62"/>
      <c r="WK13" s="62"/>
      <c r="WL13" s="62"/>
      <c r="WM13" s="62"/>
      <c r="WN13" s="62"/>
      <c r="WO13" s="62"/>
      <c r="WP13" s="62"/>
      <c r="WQ13" s="62"/>
      <c r="WR13" s="62"/>
      <c r="WS13" s="62"/>
      <c r="WT13" s="62"/>
      <c r="WU13" s="62"/>
      <c r="WV13" s="62"/>
      <c r="WW13" s="62"/>
      <c r="WX13" s="62"/>
      <c r="WY13" s="62"/>
      <c r="WZ13" s="62"/>
      <c r="XA13" s="62"/>
      <c r="XB13" s="62"/>
      <c r="XC13" s="62"/>
      <c r="XD13" s="62"/>
      <c r="XE13" s="62"/>
      <c r="XF13" s="62"/>
      <c r="XG13" s="62"/>
      <c r="XH13" s="62"/>
      <c r="XI13" s="62"/>
      <c r="XJ13" s="62"/>
      <c r="XK13" s="62"/>
      <c r="XL13" s="62"/>
      <c r="XM13" s="62"/>
      <c r="XN13" s="62"/>
      <c r="XO13" s="62"/>
      <c r="XP13" s="62"/>
      <c r="XQ13" s="62"/>
      <c r="XR13" s="62"/>
      <c r="XS13" s="62"/>
      <c r="XT13" s="62"/>
      <c r="XU13" s="62"/>
      <c r="XV13" s="62"/>
      <c r="XW13" s="62"/>
      <c r="XX13" s="62"/>
      <c r="XY13" s="62"/>
      <c r="XZ13" s="62"/>
      <c r="YA13" s="62"/>
      <c r="YB13" s="62"/>
      <c r="YC13" s="62"/>
      <c r="YD13" s="62"/>
      <c r="YE13" s="62"/>
      <c r="YF13" s="62"/>
      <c r="YG13" s="62"/>
      <c r="YH13" s="62"/>
      <c r="YI13" s="62"/>
      <c r="YJ13" s="62"/>
      <c r="YK13" s="62"/>
      <c r="YL13" s="62"/>
      <c r="YM13" s="62"/>
      <c r="YN13" s="62"/>
      <c r="YO13" s="62"/>
      <c r="YP13" s="62"/>
      <c r="YQ13" s="62"/>
      <c r="YR13" s="62"/>
      <c r="YS13" s="62"/>
      <c r="YT13" s="62"/>
      <c r="YU13" s="62"/>
      <c r="YV13" s="62"/>
      <c r="YW13" s="62"/>
      <c r="YX13" s="62"/>
      <c r="YY13" s="62"/>
      <c r="YZ13" s="62"/>
      <c r="ZA13" s="62"/>
      <c r="ZB13" s="62"/>
      <c r="ZC13" s="62"/>
      <c r="ZD13" s="62"/>
      <c r="ZE13" s="62"/>
      <c r="ZF13" s="62"/>
      <c r="ZG13" s="62"/>
      <c r="ZH13" s="62"/>
      <c r="ZI13" s="62"/>
      <c r="ZJ13" s="62"/>
      <c r="ZK13" s="62"/>
      <c r="ZL13" s="62"/>
      <c r="ZM13" s="62"/>
      <c r="ZN13" s="62"/>
      <c r="ZO13" s="62"/>
      <c r="ZP13" s="62"/>
      <c r="ZQ13" s="62"/>
      <c r="ZR13" s="62"/>
      <c r="ZS13" s="62"/>
      <c r="ZT13" s="62"/>
      <c r="ZU13" s="62"/>
      <c r="ZV13" s="62"/>
      <c r="ZW13" s="62"/>
      <c r="ZX13" s="62"/>
      <c r="ZY13" s="62"/>
      <c r="ZZ13" s="62"/>
      <c r="AAA13" s="62"/>
      <c r="AAB13" s="62"/>
      <c r="AAC13" s="62"/>
      <c r="AAD13" s="62"/>
      <c r="AAE13" s="62"/>
      <c r="AAF13" s="62"/>
      <c r="AAG13" s="62"/>
      <c r="AAH13" s="62"/>
      <c r="AAI13" s="62"/>
      <c r="AAJ13" s="62"/>
      <c r="AAK13" s="62"/>
      <c r="AAL13" s="62"/>
      <c r="AAM13" s="62"/>
      <c r="AAN13" s="62"/>
      <c r="AAO13" s="62"/>
      <c r="AAP13" s="62"/>
      <c r="AAQ13" s="62"/>
      <c r="AAR13" s="62"/>
      <c r="AAS13" s="62"/>
      <c r="AAT13" s="62"/>
      <c r="AAU13" s="62"/>
      <c r="AAV13" s="62"/>
      <c r="AAW13" s="62"/>
      <c r="AAX13" s="62"/>
      <c r="AAY13" s="62"/>
      <c r="AAZ13" s="62"/>
      <c r="ABA13" s="62"/>
      <c r="ABB13" s="62"/>
      <c r="ABC13" s="62"/>
      <c r="ABD13" s="62"/>
      <c r="ABE13" s="62"/>
      <c r="ABF13" s="62"/>
      <c r="ABG13" s="62"/>
      <c r="ABH13" s="62"/>
      <c r="ABI13" s="62"/>
      <c r="ABJ13" s="62"/>
      <c r="ABK13" s="62"/>
      <c r="ABL13" s="62"/>
      <c r="ABM13" s="62"/>
      <c r="ABN13" s="62"/>
      <c r="ABO13" s="62"/>
      <c r="ABP13" s="62"/>
      <c r="ABQ13" s="62"/>
      <c r="ABR13" s="62"/>
      <c r="ABS13" s="62"/>
      <c r="ABT13" s="62"/>
      <c r="ABU13" s="62"/>
      <c r="ABV13" s="62"/>
      <c r="ABW13" s="62"/>
      <c r="ABX13" s="62"/>
      <c r="ABY13" s="62"/>
      <c r="ABZ13" s="62"/>
      <c r="ACA13" s="62"/>
      <c r="ACB13" s="62"/>
      <c r="ACC13" s="62"/>
      <c r="ACD13" s="62"/>
      <c r="ACE13" s="62"/>
      <c r="ACF13" s="62"/>
      <c r="ACG13" s="62"/>
      <c r="ACH13" s="62"/>
      <c r="ACI13" s="62"/>
      <c r="ACJ13" s="62"/>
      <c r="ACK13" s="62"/>
      <c r="ACL13" s="62"/>
      <c r="ACM13" s="62"/>
      <c r="ACN13" s="62"/>
      <c r="ACO13" s="62"/>
      <c r="ACP13" s="62"/>
      <c r="ACQ13" s="62"/>
      <c r="ACR13" s="62"/>
      <c r="ACS13" s="62"/>
      <c r="ACT13" s="62"/>
      <c r="ACU13" s="62"/>
      <c r="ACV13" s="62"/>
      <c r="ACW13" s="62"/>
      <c r="ACX13" s="62"/>
      <c r="ACY13" s="62"/>
      <c r="ACZ13" s="62"/>
      <c r="ADA13" s="62"/>
      <c r="ADB13" s="62"/>
      <c r="ADC13" s="62"/>
      <c r="ADD13" s="62"/>
      <c r="ADE13" s="62"/>
      <c r="ADF13" s="62"/>
      <c r="ADG13" s="62"/>
      <c r="ADH13" s="62"/>
      <c r="ADI13" s="62"/>
      <c r="ADJ13" s="62"/>
      <c r="ADK13" s="62"/>
      <c r="ADL13" s="62"/>
      <c r="ADM13" s="62"/>
      <c r="ADN13" s="62"/>
      <c r="ADO13" s="62"/>
      <c r="ADP13" s="62"/>
      <c r="ADQ13" s="62"/>
      <c r="ADR13" s="62"/>
      <c r="ADS13" s="62"/>
      <c r="ADT13" s="62"/>
      <c r="ADU13" s="62"/>
      <c r="ADV13" s="62"/>
      <c r="ADW13" s="62"/>
      <c r="ADX13" s="62"/>
      <c r="ADY13" s="62"/>
      <c r="ADZ13" s="62"/>
      <c r="AEA13" s="62"/>
      <c r="AEB13" s="62"/>
      <c r="AEC13" s="62"/>
      <c r="AED13" s="62"/>
      <c r="AEE13" s="62"/>
      <c r="AEF13" s="62"/>
      <c r="AEG13" s="62"/>
      <c r="AEH13" s="62"/>
      <c r="AEI13" s="62"/>
      <c r="AEJ13" s="62"/>
      <c r="AEK13" s="62"/>
      <c r="AEL13" s="62"/>
      <c r="AEM13" s="62"/>
      <c r="AEN13" s="62"/>
      <c r="AEO13" s="62"/>
      <c r="AEP13" s="62"/>
      <c r="AEQ13" s="62"/>
      <c r="AER13" s="62"/>
      <c r="AES13" s="62"/>
      <c r="AET13" s="62"/>
      <c r="AEU13" s="62"/>
      <c r="AEV13" s="62"/>
      <c r="AEW13" s="62"/>
      <c r="AEX13" s="62"/>
      <c r="AEY13" s="62"/>
      <c r="AEZ13" s="62"/>
      <c r="AFA13" s="62"/>
      <c r="AFB13" s="62"/>
      <c r="AFC13" s="62"/>
      <c r="AFD13" s="62"/>
      <c r="AFE13" s="62"/>
      <c r="AFF13" s="62"/>
      <c r="AFG13" s="62"/>
      <c r="AFH13" s="62"/>
      <c r="AFI13" s="62"/>
      <c r="AFJ13" s="62"/>
      <c r="AFK13" s="62"/>
      <c r="AFL13" s="62"/>
      <c r="AFM13" s="62"/>
      <c r="AFN13" s="62"/>
      <c r="AFO13" s="62"/>
      <c r="AFP13" s="62"/>
      <c r="AFQ13" s="62"/>
      <c r="AFR13" s="62"/>
      <c r="AFS13" s="62"/>
      <c r="AFT13" s="62"/>
      <c r="AFU13" s="62"/>
      <c r="AFV13" s="62"/>
      <c r="AFW13" s="62"/>
      <c r="AFX13" s="62"/>
      <c r="AFY13" s="62"/>
      <c r="AFZ13" s="62"/>
      <c r="AGA13" s="62"/>
      <c r="AGB13" s="62"/>
      <c r="AGC13" s="62"/>
      <c r="AGD13" s="62"/>
      <c r="AGE13" s="62"/>
      <c r="AGF13" s="62"/>
      <c r="AGG13" s="62"/>
      <c r="AGH13" s="62"/>
      <c r="AGI13" s="62"/>
      <c r="AGJ13" s="62"/>
      <c r="AGK13" s="62"/>
      <c r="AGL13" s="62"/>
      <c r="AGM13" s="62"/>
      <c r="AGN13" s="62"/>
      <c r="AGO13" s="62"/>
      <c r="AGP13" s="62"/>
      <c r="AGQ13" s="62"/>
      <c r="AGR13" s="62"/>
      <c r="AGS13" s="62"/>
      <c r="AGT13" s="62"/>
      <c r="AGU13" s="62"/>
      <c r="AGV13" s="62"/>
      <c r="AGW13" s="62"/>
      <c r="AGX13" s="62"/>
      <c r="AGY13" s="62"/>
      <c r="AGZ13" s="62"/>
      <c r="AHA13" s="62"/>
      <c r="AHB13" s="62"/>
      <c r="AHC13" s="62"/>
      <c r="AHD13" s="62"/>
      <c r="AHE13" s="62"/>
      <c r="AHF13" s="62"/>
      <c r="AHG13" s="62"/>
      <c r="AHH13" s="62"/>
      <c r="AHI13" s="62"/>
      <c r="AHJ13" s="62"/>
      <c r="AHK13" s="62"/>
      <c r="AHL13" s="62"/>
      <c r="AHM13" s="62"/>
      <c r="AHN13" s="62"/>
      <c r="AHO13" s="62"/>
      <c r="AHP13" s="62"/>
      <c r="AHQ13" s="62"/>
      <c r="AHR13" s="62"/>
      <c r="AHS13" s="62"/>
      <c r="AHT13" s="62"/>
      <c r="AHU13" s="62"/>
      <c r="AHV13" s="62"/>
      <c r="AHW13" s="62"/>
      <c r="AHX13" s="62"/>
      <c r="AHY13" s="62"/>
      <c r="AHZ13" s="62"/>
      <c r="AIA13" s="62"/>
      <c r="AIB13" s="62"/>
      <c r="AIC13" s="62"/>
      <c r="AID13" s="62"/>
      <c r="AIE13" s="62"/>
      <c r="AIF13" s="62"/>
      <c r="AIG13" s="62"/>
      <c r="AIH13" s="62"/>
      <c r="AII13" s="62"/>
      <c r="AIJ13" s="62"/>
      <c r="AIK13" s="62"/>
      <c r="AIL13" s="62"/>
      <c r="AIM13" s="62"/>
      <c r="AIN13" s="62"/>
      <c r="AIO13" s="62"/>
      <c r="AIP13" s="62"/>
      <c r="AIQ13" s="62"/>
      <c r="AIR13" s="62"/>
      <c r="AIS13" s="62"/>
      <c r="AIT13" s="62"/>
      <c r="AIU13" s="62"/>
      <c r="AIV13" s="62"/>
      <c r="AIW13" s="62"/>
      <c r="AIX13" s="62"/>
      <c r="AIY13" s="62"/>
      <c r="AIZ13" s="62"/>
      <c r="AJA13" s="62"/>
      <c r="AJB13" s="62"/>
      <c r="AJC13" s="62"/>
      <c r="AJD13" s="62"/>
      <c r="AJE13" s="62"/>
      <c r="AJF13" s="62"/>
      <c r="AJG13" s="62"/>
      <c r="AJH13" s="62"/>
      <c r="AJI13" s="62"/>
      <c r="AJJ13" s="62"/>
      <c r="AJK13" s="62"/>
      <c r="AJL13" s="62"/>
      <c r="AJM13" s="62"/>
      <c r="AJN13" s="62"/>
      <c r="AJO13" s="62"/>
      <c r="AJP13" s="62"/>
      <c r="AJQ13" s="62"/>
      <c r="AJR13" s="62"/>
      <c r="AJS13" s="62"/>
      <c r="AJT13" s="62"/>
      <c r="AJU13" s="62"/>
      <c r="AJV13" s="62"/>
      <c r="AJW13" s="62"/>
      <c r="AJX13" s="62"/>
      <c r="AJY13" s="62"/>
      <c r="AJZ13" s="62"/>
      <c r="AKA13" s="62"/>
      <c r="AKB13" s="62"/>
      <c r="AKC13" s="62"/>
      <c r="AKD13" s="62"/>
      <c r="AKE13" s="62"/>
      <c r="AKF13" s="62"/>
      <c r="AKG13" s="62"/>
      <c r="AKH13" s="62"/>
      <c r="AKI13" s="62"/>
      <c r="AKJ13" s="62"/>
      <c r="AKK13" s="62"/>
      <c r="AKL13" s="62"/>
      <c r="AKM13" s="62"/>
      <c r="AKN13" s="62"/>
      <c r="AKO13" s="62"/>
      <c r="AKP13" s="62"/>
      <c r="AKQ13" s="62"/>
      <c r="AKR13" s="62"/>
      <c r="AKS13" s="62"/>
      <c r="AKT13" s="62"/>
      <c r="AKU13" s="62"/>
      <c r="AKV13" s="62"/>
      <c r="AKW13" s="62"/>
      <c r="AKX13" s="62"/>
      <c r="AKY13" s="62"/>
      <c r="AKZ13" s="62"/>
      <c r="ALA13" s="62"/>
      <c r="ALB13" s="62"/>
      <c r="ALC13" s="62"/>
      <c r="ALD13" s="62"/>
      <c r="ALE13" s="62"/>
      <c r="ALF13" s="62"/>
      <c r="ALG13" s="62"/>
      <c r="ALH13" s="62"/>
      <c r="ALI13" s="62"/>
      <c r="ALJ13" s="62"/>
      <c r="ALK13" s="62"/>
      <c r="ALL13" s="62"/>
      <c r="ALM13" s="62"/>
      <c r="ALN13" s="62"/>
      <c r="ALO13" s="62"/>
      <c r="ALP13" s="62"/>
      <c r="ALQ13" s="62"/>
      <c r="ALR13" s="62"/>
      <c r="ALS13" s="62"/>
      <c r="ALT13" s="62"/>
      <c r="ALU13" s="62"/>
      <c r="ALV13" s="62"/>
      <c r="ALW13" s="62"/>
      <c r="ALX13" s="62"/>
      <c r="ALY13" s="62"/>
      <c r="ALZ13" s="62"/>
      <c r="AMA13" s="62"/>
      <c r="AMB13" s="62"/>
      <c r="AMC13" s="62"/>
      <c r="AMD13" s="62"/>
      <c r="AME13" s="62"/>
      <c r="AMF13" s="62"/>
      <c r="AMG13" s="62"/>
      <c r="AMH13" s="62"/>
      <c r="AMI13" s="62"/>
      <c r="AMJ13" s="62"/>
    </row>
    <row r="14" spans="1:1024" ht="15.75" x14ac:dyDescent="0.25">
      <c r="A14" s="81" t="s">
        <v>101</v>
      </c>
      <c r="B14" s="82"/>
      <c r="C14" s="83"/>
      <c r="D14" s="62"/>
      <c r="E14" s="59"/>
      <c r="F14" s="60"/>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c r="IW14" s="62"/>
      <c r="IX14" s="62"/>
      <c r="IY14" s="62"/>
      <c r="IZ14" s="62"/>
      <c r="JA14" s="62"/>
      <c r="JB14" s="62"/>
      <c r="JC14" s="62"/>
      <c r="JD14" s="62"/>
      <c r="JE14" s="62"/>
      <c r="JF14" s="62"/>
      <c r="JG14" s="62"/>
      <c r="JH14" s="62"/>
      <c r="JI14" s="62"/>
      <c r="JJ14" s="62"/>
      <c r="JK14" s="62"/>
      <c r="JL14" s="62"/>
      <c r="JM14" s="62"/>
      <c r="JN14" s="62"/>
      <c r="JO14" s="62"/>
      <c r="JP14" s="62"/>
      <c r="JQ14" s="62"/>
      <c r="JR14" s="62"/>
      <c r="JS14" s="62"/>
      <c r="JT14" s="62"/>
      <c r="JU14" s="62"/>
      <c r="JV14" s="62"/>
      <c r="JW14" s="62"/>
      <c r="JX14" s="62"/>
      <c r="JY14" s="62"/>
      <c r="JZ14" s="62"/>
      <c r="KA14" s="62"/>
      <c r="KB14" s="62"/>
      <c r="KC14" s="62"/>
      <c r="KD14" s="62"/>
      <c r="KE14" s="62"/>
      <c r="KF14" s="62"/>
      <c r="KG14" s="62"/>
      <c r="KH14" s="62"/>
      <c r="KI14" s="62"/>
      <c r="KJ14" s="62"/>
      <c r="KK14" s="62"/>
      <c r="KL14" s="62"/>
      <c r="KM14" s="62"/>
      <c r="KN14" s="62"/>
      <c r="KO14" s="62"/>
      <c r="KP14" s="62"/>
      <c r="KQ14" s="62"/>
      <c r="KR14" s="62"/>
      <c r="KS14" s="62"/>
      <c r="KT14" s="62"/>
      <c r="KU14" s="62"/>
      <c r="KV14" s="62"/>
      <c r="KW14" s="62"/>
      <c r="KX14" s="62"/>
      <c r="KY14" s="62"/>
      <c r="KZ14" s="62"/>
      <c r="LA14" s="62"/>
      <c r="LB14" s="62"/>
      <c r="LC14" s="62"/>
      <c r="LD14" s="62"/>
      <c r="LE14" s="62"/>
      <c r="LF14" s="62"/>
      <c r="LG14" s="62"/>
      <c r="LH14" s="62"/>
      <c r="LI14" s="62"/>
      <c r="LJ14" s="62"/>
      <c r="LK14" s="62"/>
      <c r="LL14" s="62"/>
      <c r="LM14" s="62"/>
      <c r="LN14" s="62"/>
      <c r="LO14" s="62"/>
      <c r="LP14" s="62"/>
      <c r="LQ14" s="62"/>
      <c r="LR14" s="62"/>
      <c r="LS14" s="62"/>
      <c r="LT14" s="62"/>
      <c r="LU14" s="62"/>
      <c r="LV14" s="62"/>
      <c r="LW14" s="62"/>
      <c r="LX14" s="62"/>
      <c r="LY14" s="62"/>
      <c r="LZ14" s="62"/>
      <c r="MA14" s="62"/>
      <c r="MB14" s="62"/>
      <c r="MC14" s="62"/>
      <c r="MD14" s="62"/>
      <c r="ME14" s="62"/>
      <c r="MF14" s="62"/>
      <c r="MG14" s="62"/>
      <c r="MH14" s="62"/>
      <c r="MI14" s="62"/>
      <c r="MJ14" s="62"/>
      <c r="MK14" s="62"/>
      <c r="ML14" s="62"/>
      <c r="MM14" s="62"/>
      <c r="MN14" s="62"/>
      <c r="MO14" s="62"/>
      <c r="MP14" s="62"/>
      <c r="MQ14" s="62"/>
      <c r="MR14" s="62"/>
      <c r="MS14" s="62"/>
      <c r="MT14" s="62"/>
      <c r="MU14" s="62"/>
      <c r="MV14" s="62"/>
      <c r="MW14" s="62"/>
      <c r="MX14" s="62"/>
      <c r="MY14" s="62"/>
      <c r="MZ14" s="62"/>
      <c r="NA14" s="62"/>
      <c r="NB14" s="62"/>
      <c r="NC14" s="62"/>
      <c r="ND14" s="62"/>
      <c r="NE14" s="62"/>
      <c r="NF14" s="62"/>
      <c r="NG14" s="62"/>
      <c r="NH14" s="62"/>
      <c r="NI14" s="62"/>
      <c r="NJ14" s="62"/>
      <c r="NK14" s="62"/>
      <c r="NL14" s="62"/>
      <c r="NM14" s="62"/>
      <c r="NN14" s="62"/>
      <c r="NO14" s="62"/>
      <c r="NP14" s="62"/>
      <c r="NQ14" s="62"/>
      <c r="NR14" s="62"/>
      <c r="NS14" s="62"/>
      <c r="NT14" s="62"/>
      <c r="NU14" s="62"/>
      <c r="NV14" s="62"/>
      <c r="NW14" s="62"/>
      <c r="NX14" s="62"/>
      <c r="NY14" s="62"/>
      <c r="NZ14" s="62"/>
      <c r="OA14" s="62"/>
      <c r="OB14" s="62"/>
      <c r="OC14" s="62"/>
      <c r="OD14" s="62"/>
      <c r="OE14" s="62"/>
      <c r="OF14" s="62"/>
      <c r="OG14" s="62"/>
      <c r="OH14" s="62"/>
      <c r="OI14" s="62"/>
      <c r="OJ14" s="62"/>
      <c r="OK14" s="62"/>
      <c r="OL14" s="62"/>
      <c r="OM14" s="62"/>
      <c r="ON14" s="62"/>
      <c r="OO14" s="62"/>
      <c r="OP14" s="62"/>
      <c r="OQ14" s="62"/>
      <c r="OR14" s="62"/>
      <c r="OS14" s="62"/>
      <c r="OT14" s="62"/>
      <c r="OU14" s="62"/>
      <c r="OV14" s="62"/>
      <c r="OW14" s="62"/>
      <c r="OX14" s="62"/>
      <c r="OY14" s="62"/>
      <c r="OZ14" s="62"/>
      <c r="PA14" s="62"/>
      <c r="PB14" s="62"/>
      <c r="PC14" s="62"/>
      <c r="PD14" s="62"/>
      <c r="PE14" s="62"/>
      <c r="PF14" s="62"/>
      <c r="PG14" s="62"/>
      <c r="PH14" s="62"/>
      <c r="PI14" s="62"/>
      <c r="PJ14" s="62"/>
      <c r="PK14" s="62"/>
      <c r="PL14" s="62"/>
      <c r="PM14" s="62"/>
      <c r="PN14" s="62"/>
      <c r="PO14" s="62"/>
      <c r="PP14" s="62"/>
      <c r="PQ14" s="62"/>
      <c r="PR14" s="62"/>
      <c r="PS14" s="62"/>
      <c r="PT14" s="62"/>
      <c r="PU14" s="62"/>
      <c r="PV14" s="62"/>
      <c r="PW14" s="62"/>
      <c r="PX14" s="62"/>
      <c r="PY14" s="62"/>
      <c r="PZ14" s="62"/>
      <c r="QA14" s="62"/>
      <c r="QB14" s="62"/>
      <c r="QC14" s="62"/>
      <c r="QD14" s="62"/>
      <c r="QE14" s="62"/>
      <c r="QF14" s="62"/>
      <c r="QG14" s="62"/>
      <c r="QH14" s="62"/>
      <c r="QI14" s="62"/>
      <c r="QJ14" s="62"/>
      <c r="QK14" s="62"/>
      <c r="QL14" s="62"/>
      <c r="QM14" s="62"/>
      <c r="QN14" s="62"/>
      <c r="QO14" s="62"/>
      <c r="QP14" s="62"/>
      <c r="QQ14" s="62"/>
      <c r="QR14" s="62"/>
      <c r="QS14" s="62"/>
      <c r="QT14" s="62"/>
      <c r="QU14" s="62"/>
      <c r="QV14" s="62"/>
      <c r="QW14" s="62"/>
      <c r="QX14" s="62"/>
      <c r="QY14" s="62"/>
      <c r="QZ14" s="62"/>
      <c r="RA14" s="62"/>
      <c r="RB14" s="62"/>
      <c r="RC14" s="62"/>
      <c r="RD14" s="62"/>
      <c r="RE14" s="62"/>
      <c r="RF14" s="62"/>
      <c r="RG14" s="62"/>
      <c r="RH14" s="62"/>
      <c r="RI14" s="62"/>
      <c r="RJ14" s="62"/>
      <c r="RK14" s="62"/>
      <c r="RL14" s="62"/>
      <c r="RM14" s="62"/>
      <c r="RN14" s="62"/>
      <c r="RO14" s="62"/>
      <c r="RP14" s="62"/>
      <c r="RQ14" s="62"/>
      <c r="RR14" s="62"/>
      <c r="RS14" s="62"/>
      <c r="RT14" s="62"/>
      <c r="RU14" s="62"/>
      <c r="RV14" s="62"/>
      <c r="RW14" s="62"/>
      <c r="RX14" s="62"/>
      <c r="RY14" s="62"/>
      <c r="RZ14" s="62"/>
      <c r="SA14" s="62"/>
      <c r="SB14" s="62"/>
      <c r="SC14" s="62"/>
      <c r="SD14" s="62"/>
      <c r="SE14" s="62"/>
      <c r="SF14" s="62"/>
      <c r="SG14" s="62"/>
      <c r="SH14" s="62"/>
      <c r="SI14" s="62"/>
      <c r="SJ14" s="62"/>
      <c r="SK14" s="62"/>
      <c r="SL14" s="62"/>
      <c r="SM14" s="62"/>
      <c r="SN14" s="62"/>
      <c r="SO14" s="62"/>
      <c r="SP14" s="62"/>
      <c r="SQ14" s="62"/>
      <c r="SR14" s="62"/>
      <c r="SS14" s="62"/>
      <c r="ST14" s="62"/>
      <c r="SU14" s="62"/>
      <c r="SV14" s="62"/>
      <c r="SW14" s="62"/>
      <c r="SX14" s="62"/>
      <c r="SY14" s="62"/>
      <c r="SZ14" s="62"/>
      <c r="TA14" s="62"/>
      <c r="TB14" s="62"/>
      <c r="TC14" s="62"/>
      <c r="TD14" s="62"/>
      <c r="TE14" s="62"/>
      <c r="TF14" s="62"/>
      <c r="TG14" s="62"/>
      <c r="TH14" s="62"/>
      <c r="TI14" s="62"/>
      <c r="TJ14" s="62"/>
      <c r="TK14" s="62"/>
      <c r="TL14" s="62"/>
      <c r="TM14" s="62"/>
      <c r="TN14" s="62"/>
      <c r="TO14" s="62"/>
      <c r="TP14" s="62"/>
      <c r="TQ14" s="62"/>
      <c r="TR14" s="62"/>
      <c r="TS14" s="62"/>
      <c r="TT14" s="62"/>
      <c r="TU14" s="62"/>
      <c r="TV14" s="62"/>
      <c r="TW14" s="62"/>
      <c r="TX14" s="62"/>
      <c r="TY14" s="62"/>
      <c r="TZ14" s="62"/>
      <c r="UA14" s="62"/>
      <c r="UB14" s="62"/>
      <c r="UC14" s="62"/>
      <c r="UD14" s="62"/>
      <c r="UE14" s="62"/>
      <c r="UF14" s="62"/>
      <c r="UG14" s="62"/>
      <c r="UH14" s="62"/>
      <c r="UI14" s="62"/>
      <c r="UJ14" s="62"/>
      <c r="UK14" s="62"/>
      <c r="UL14" s="62"/>
      <c r="UM14" s="62"/>
      <c r="UN14" s="62"/>
      <c r="UO14" s="62"/>
      <c r="UP14" s="62"/>
      <c r="UQ14" s="62"/>
      <c r="UR14" s="62"/>
      <c r="US14" s="62"/>
      <c r="UT14" s="62"/>
      <c r="UU14" s="62"/>
      <c r="UV14" s="62"/>
      <c r="UW14" s="62"/>
      <c r="UX14" s="62"/>
      <c r="UY14" s="62"/>
      <c r="UZ14" s="62"/>
      <c r="VA14" s="62"/>
      <c r="VB14" s="62"/>
      <c r="VC14" s="62"/>
      <c r="VD14" s="62"/>
      <c r="VE14" s="62"/>
      <c r="VF14" s="62"/>
      <c r="VG14" s="62"/>
      <c r="VH14" s="62"/>
      <c r="VI14" s="62"/>
      <c r="VJ14" s="62"/>
      <c r="VK14" s="62"/>
      <c r="VL14" s="62"/>
      <c r="VM14" s="62"/>
      <c r="VN14" s="62"/>
      <c r="VO14" s="62"/>
      <c r="VP14" s="62"/>
      <c r="VQ14" s="62"/>
      <c r="VR14" s="62"/>
      <c r="VS14" s="62"/>
      <c r="VT14" s="62"/>
      <c r="VU14" s="62"/>
      <c r="VV14" s="62"/>
      <c r="VW14" s="62"/>
      <c r="VX14" s="62"/>
      <c r="VY14" s="62"/>
      <c r="VZ14" s="62"/>
      <c r="WA14" s="62"/>
      <c r="WB14" s="62"/>
      <c r="WC14" s="62"/>
      <c r="WD14" s="62"/>
      <c r="WE14" s="62"/>
      <c r="WF14" s="62"/>
      <c r="WG14" s="62"/>
      <c r="WH14" s="62"/>
      <c r="WI14" s="62"/>
      <c r="WJ14" s="62"/>
      <c r="WK14" s="62"/>
      <c r="WL14" s="62"/>
      <c r="WM14" s="62"/>
      <c r="WN14" s="62"/>
      <c r="WO14" s="62"/>
      <c r="WP14" s="62"/>
      <c r="WQ14" s="62"/>
      <c r="WR14" s="62"/>
      <c r="WS14" s="62"/>
      <c r="WT14" s="62"/>
      <c r="WU14" s="62"/>
      <c r="WV14" s="62"/>
      <c r="WW14" s="62"/>
      <c r="WX14" s="62"/>
      <c r="WY14" s="62"/>
      <c r="WZ14" s="62"/>
      <c r="XA14" s="62"/>
      <c r="XB14" s="62"/>
      <c r="XC14" s="62"/>
      <c r="XD14" s="62"/>
      <c r="XE14" s="62"/>
      <c r="XF14" s="62"/>
      <c r="XG14" s="62"/>
      <c r="XH14" s="62"/>
      <c r="XI14" s="62"/>
      <c r="XJ14" s="62"/>
      <c r="XK14" s="62"/>
      <c r="XL14" s="62"/>
      <c r="XM14" s="62"/>
      <c r="XN14" s="62"/>
      <c r="XO14" s="62"/>
      <c r="XP14" s="62"/>
      <c r="XQ14" s="62"/>
      <c r="XR14" s="62"/>
      <c r="XS14" s="62"/>
      <c r="XT14" s="62"/>
      <c r="XU14" s="62"/>
      <c r="XV14" s="62"/>
      <c r="XW14" s="62"/>
      <c r="XX14" s="62"/>
      <c r="XY14" s="62"/>
      <c r="XZ14" s="62"/>
      <c r="YA14" s="62"/>
      <c r="YB14" s="62"/>
      <c r="YC14" s="62"/>
      <c r="YD14" s="62"/>
      <c r="YE14" s="62"/>
      <c r="YF14" s="62"/>
      <c r="YG14" s="62"/>
      <c r="YH14" s="62"/>
      <c r="YI14" s="62"/>
      <c r="YJ14" s="62"/>
      <c r="YK14" s="62"/>
      <c r="YL14" s="62"/>
      <c r="YM14" s="62"/>
      <c r="YN14" s="62"/>
      <c r="YO14" s="62"/>
      <c r="YP14" s="62"/>
      <c r="YQ14" s="62"/>
      <c r="YR14" s="62"/>
      <c r="YS14" s="62"/>
      <c r="YT14" s="62"/>
      <c r="YU14" s="62"/>
      <c r="YV14" s="62"/>
      <c r="YW14" s="62"/>
      <c r="YX14" s="62"/>
      <c r="YY14" s="62"/>
      <c r="YZ14" s="62"/>
      <c r="ZA14" s="62"/>
      <c r="ZB14" s="62"/>
      <c r="ZC14" s="62"/>
      <c r="ZD14" s="62"/>
      <c r="ZE14" s="62"/>
      <c r="ZF14" s="62"/>
      <c r="ZG14" s="62"/>
      <c r="ZH14" s="62"/>
      <c r="ZI14" s="62"/>
      <c r="ZJ14" s="62"/>
      <c r="ZK14" s="62"/>
      <c r="ZL14" s="62"/>
      <c r="ZM14" s="62"/>
      <c r="ZN14" s="62"/>
      <c r="ZO14" s="62"/>
      <c r="ZP14" s="62"/>
      <c r="ZQ14" s="62"/>
      <c r="ZR14" s="62"/>
      <c r="ZS14" s="62"/>
      <c r="ZT14" s="62"/>
      <c r="ZU14" s="62"/>
      <c r="ZV14" s="62"/>
      <c r="ZW14" s="62"/>
      <c r="ZX14" s="62"/>
      <c r="ZY14" s="62"/>
      <c r="ZZ14" s="62"/>
      <c r="AAA14" s="62"/>
      <c r="AAB14" s="62"/>
      <c r="AAC14" s="62"/>
      <c r="AAD14" s="62"/>
      <c r="AAE14" s="62"/>
      <c r="AAF14" s="62"/>
      <c r="AAG14" s="62"/>
      <c r="AAH14" s="62"/>
      <c r="AAI14" s="62"/>
      <c r="AAJ14" s="62"/>
      <c r="AAK14" s="62"/>
      <c r="AAL14" s="62"/>
      <c r="AAM14" s="62"/>
      <c r="AAN14" s="62"/>
      <c r="AAO14" s="62"/>
      <c r="AAP14" s="62"/>
      <c r="AAQ14" s="62"/>
      <c r="AAR14" s="62"/>
      <c r="AAS14" s="62"/>
      <c r="AAT14" s="62"/>
      <c r="AAU14" s="62"/>
      <c r="AAV14" s="62"/>
      <c r="AAW14" s="62"/>
      <c r="AAX14" s="62"/>
      <c r="AAY14" s="62"/>
      <c r="AAZ14" s="62"/>
      <c r="ABA14" s="62"/>
      <c r="ABB14" s="62"/>
      <c r="ABC14" s="62"/>
      <c r="ABD14" s="62"/>
      <c r="ABE14" s="62"/>
      <c r="ABF14" s="62"/>
      <c r="ABG14" s="62"/>
      <c r="ABH14" s="62"/>
      <c r="ABI14" s="62"/>
      <c r="ABJ14" s="62"/>
      <c r="ABK14" s="62"/>
      <c r="ABL14" s="62"/>
      <c r="ABM14" s="62"/>
      <c r="ABN14" s="62"/>
      <c r="ABO14" s="62"/>
      <c r="ABP14" s="62"/>
      <c r="ABQ14" s="62"/>
      <c r="ABR14" s="62"/>
      <c r="ABS14" s="62"/>
      <c r="ABT14" s="62"/>
      <c r="ABU14" s="62"/>
      <c r="ABV14" s="62"/>
      <c r="ABW14" s="62"/>
      <c r="ABX14" s="62"/>
      <c r="ABY14" s="62"/>
      <c r="ABZ14" s="62"/>
      <c r="ACA14" s="62"/>
      <c r="ACB14" s="62"/>
      <c r="ACC14" s="62"/>
      <c r="ACD14" s="62"/>
      <c r="ACE14" s="62"/>
      <c r="ACF14" s="62"/>
      <c r="ACG14" s="62"/>
      <c r="ACH14" s="62"/>
      <c r="ACI14" s="62"/>
      <c r="ACJ14" s="62"/>
      <c r="ACK14" s="62"/>
      <c r="ACL14" s="62"/>
      <c r="ACM14" s="62"/>
      <c r="ACN14" s="62"/>
      <c r="ACO14" s="62"/>
      <c r="ACP14" s="62"/>
      <c r="ACQ14" s="62"/>
      <c r="ACR14" s="62"/>
      <c r="ACS14" s="62"/>
      <c r="ACT14" s="62"/>
      <c r="ACU14" s="62"/>
      <c r="ACV14" s="62"/>
      <c r="ACW14" s="62"/>
      <c r="ACX14" s="62"/>
      <c r="ACY14" s="62"/>
      <c r="ACZ14" s="62"/>
      <c r="ADA14" s="62"/>
      <c r="ADB14" s="62"/>
      <c r="ADC14" s="62"/>
      <c r="ADD14" s="62"/>
      <c r="ADE14" s="62"/>
      <c r="ADF14" s="62"/>
      <c r="ADG14" s="62"/>
      <c r="ADH14" s="62"/>
      <c r="ADI14" s="62"/>
      <c r="ADJ14" s="62"/>
      <c r="ADK14" s="62"/>
      <c r="ADL14" s="62"/>
      <c r="ADM14" s="62"/>
      <c r="ADN14" s="62"/>
      <c r="ADO14" s="62"/>
      <c r="ADP14" s="62"/>
      <c r="ADQ14" s="62"/>
      <c r="ADR14" s="62"/>
      <c r="ADS14" s="62"/>
      <c r="ADT14" s="62"/>
      <c r="ADU14" s="62"/>
      <c r="ADV14" s="62"/>
      <c r="ADW14" s="62"/>
      <c r="ADX14" s="62"/>
      <c r="ADY14" s="62"/>
      <c r="ADZ14" s="62"/>
      <c r="AEA14" s="62"/>
      <c r="AEB14" s="62"/>
      <c r="AEC14" s="62"/>
      <c r="AED14" s="62"/>
      <c r="AEE14" s="62"/>
      <c r="AEF14" s="62"/>
      <c r="AEG14" s="62"/>
      <c r="AEH14" s="62"/>
      <c r="AEI14" s="62"/>
      <c r="AEJ14" s="62"/>
      <c r="AEK14" s="62"/>
      <c r="AEL14" s="62"/>
      <c r="AEM14" s="62"/>
      <c r="AEN14" s="62"/>
      <c r="AEO14" s="62"/>
      <c r="AEP14" s="62"/>
      <c r="AEQ14" s="62"/>
      <c r="AER14" s="62"/>
      <c r="AES14" s="62"/>
      <c r="AET14" s="62"/>
      <c r="AEU14" s="62"/>
      <c r="AEV14" s="62"/>
      <c r="AEW14" s="62"/>
      <c r="AEX14" s="62"/>
      <c r="AEY14" s="62"/>
      <c r="AEZ14" s="62"/>
      <c r="AFA14" s="62"/>
      <c r="AFB14" s="62"/>
      <c r="AFC14" s="62"/>
      <c r="AFD14" s="62"/>
      <c r="AFE14" s="62"/>
      <c r="AFF14" s="62"/>
      <c r="AFG14" s="62"/>
      <c r="AFH14" s="62"/>
      <c r="AFI14" s="62"/>
      <c r="AFJ14" s="62"/>
      <c r="AFK14" s="62"/>
      <c r="AFL14" s="62"/>
      <c r="AFM14" s="62"/>
      <c r="AFN14" s="62"/>
      <c r="AFO14" s="62"/>
      <c r="AFP14" s="62"/>
      <c r="AFQ14" s="62"/>
      <c r="AFR14" s="62"/>
      <c r="AFS14" s="62"/>
      <c r="AFT14" s="62"/>
      <c r="AFU14" s="62"/>
      <c r="AFV14" s="62"/>
      <c r="AFW14" s="62"/>
      <c r="AFX14" s="62"/>
      <c r="AFY14" s="62"/>
      <c r="AFZ14" s="62"/>
      <c r="AGA14" s="62"/>
      <c r="AGB14" s="62"/>
      <c r="AGC14" s="62"/>
      <c r="AGD14" s="62"/>
      <c r="AGE14" s="62"/>
      <c r="AGF14" s="62"/>
      <c r="AGG14" s="62"/>
      <c r="AGH14" s="62"/>
      <c r="AGI14" s="62"/>
      <c r="AGJ14" s="62"/>
      <c r="AGK14" s="62"/>
      <c r="AGL14" s="62"/>
      <c r="AGM14" s="62"/>
      <c r="AGN14" s="62"/>
      <c r="AGO14" s="62"/>
      <c r="AGP14" s="62"/>
      <c r="AGQ14" s="62"/>
      <c r="AGR14" s="62"/>
      <c r="AGS14" s="62"/>
      <c r="AGT14" s="62"/>
      <c r="AGU14" s="62"/>
      <c r="AGV14" s="62"/>
      <c r="AGW14" s="62"/>
      <c r="AGX14" s="62"/>
      <c r="AGY14" s="62"/>
      <c r="AGZ14" s="62"/>
      <c r="AHA14" s="62"/>
      <c r="AHB14" s="62"/>
      <c r="AHC14" s="62"/>
      <c r="AHD14" s="62"/>
      <c r="AHE14" s="62"/>
      <c r="AHF14" s="62"/>
      <c r="AHG14" s="62"/>
      <c r="AHH14" s="62"/>
      <c r="AHI14" s="62"/>
      <c r="AHJ14" s="62"/>
      <c r="AHK14" s="62"/>
      <c r="AHL14" s="62"/>
      <c r="AHM14" s="62"/>
      <c r="AHN14" s="62"/>
      <c r="AHO14" s="62"/>
      <c r="AHP14" s="62"/>
      <c r="AHQ14" s="62"/>
      <c r="AHR14" s="62"/>
      <c r="AHS14" s="62"/>
      <c r="AHT14" s="62"/>
      <c r="AHU14" s="62"/>
      <c r="AHV14" s="62"/>
      <c r="AHW14" s="62"/>
      <c r="AHX14" s="62"/>
      <c r="AHY14" s="62"/>
      <c r="AHZ14" s="62"/>
      <c r="AIA14" s="62"/>
      <c r="AIB14" s="62"/>
      <c r="AIC14" s="62"/>
      <c r="AID14" s="62"/>
      <c r="AIE14" s="62"/>
      <c r="AIF14" s="62"/>
      <c r="AIG14" s="62"/>
      <c r="AIH14" s="62"/>
      <c r="AII14" s="62"/>
      <c r="AIJ14" s="62"/>
      <c r="AIK14" s="62"/>
      <c r="AIL14" s="62"/>
      <c r="AIM14" s="62"/>
      <c r="AIN14" s="62"/>
      <c r="AIO14" s="62"/>
      <c r="AIP14" s="62"/>
      <c r="AIQ14" s="62"/>
      <c r="AIR14" s="62"/>
      <c r="AIS14" s="62"/>
      <c r="AIT14" s="62"/>
      <c r="AIU14" s="62"/>
      <c r="AIV14" s="62"/>
      <c r="AIW14" s="62"/>
      <c r="AIX14" s="62"/>
      <c r="AIY14" s="62"/>
      <c r="AIZ14" s="62"/>
      <c r="AJA14" s="62"/>
      <c r="AJB14" s="62"/>
      <c r="AJC14" s="62"/>
      <c r="AJD14" s="62"/>
      <c r="AJE14" s="62"/>
      <c r="AJF14" s="62"/>
      <c r="AJG14" s="62"/>
      <c r="AJH14" s="62"/>
      <c r="AJI14" s="62"/>
      <c r="AJJ14" s="62"/>
      <c r="AJK14" s="62"/>
      <c r="AJL14" s="62"/>
      <c r="AJM14" s="62"/>
      <c r="AJN14" s="62"/>
      <c r="AJO14" s="62"/>
      <c r="AJP14" s="62"/>
      <c r="AJQ14" s="62"/>
      <c r="AJR14" s="62"/>
      <c r="AJS14" s="62"/>
      <c r="AJT14" s="62"/>
      <c r="AJU14" s="62"/>
      <c r="AJV14" s="62"/>
      <c r="AJW14" s="62"/>
      <c r="AJX14" s="62"/>
      <c r="AJY14" s="62"/>
      <c r="AJZ14" s="62"/>
      <c r="AKA14" s="62"/>
      <c r="AKB14" s="62"/>
      <c r="AKC14" s="62"/>
      <c r="AKD14" s="62"/>
      <c r="AKE14" s="62"/>
      <c r="AKF14" s="62"/>
      <c r="AKG14" s="62"/>
      <c r="AKH14" s="62"/>
      <c r="AKI14" s="62"/>
      <c r="AKJ14" s="62"/>
      <c r="AKK14" s="62"/>
      <c r="AKL14" s="62"/>
      <c r="AKM14" s="62"/>
      <c r="AKN14" s="62"/>
      <c r="AKO14" s="62"/>
      <c r="AKP14" s="62"/>
      <c r="AKQ14" s="62"/>
      <c r="AKR14" s="62"/>
      <c r="AKS14" s="62"/>
      <c r="AKT14" s="62"/>
      <c r="AKU14" s="62"/>
      <c r="AKV14" s="62"/>
      <c r="AKW14" s="62"/>
      <c r="AKX14" s="62"/>
      <c r="AKY14" s="62"/>
      <c r="AKZ14" s="62"/>
      <c r="ALA14" s="62"/>
      <c r="ALB14" s="62"/>
      <c r="ALC14" s="62"/>
      <c r="ALD14" s="62"/>
      <c r="ALE14" s="62"/>
      <c r="ALF14" s="62"/>
      <c r="ALG14" s="62"/>
      <c r="ALH14" s="62"/>
      <c r="ALI14" s="62"/>
      <c r="ALJ14" s="62"/>
      <c r="ALK14" s="62"/>
      <c r="ALL14" s="62"/>
      <c r="ALM14" s="62"/>
      <c r="ALN14" s="62"/>
      <c r="ALO14" s="62"/>
      <c r="ALP14" s="62"/>
      <c r="ALQ14" s="62"/>
      <c r="ALR14" s="62"/>
      <c r="ALS14" s="62"/>
      <c r="ALT14" s="62"/>
      <c r="ALU14" s="62"/>
      <c r="ALV14" s="62"/>
      <c r="ALW14" s="62"/>
      <c r="ALX14" s="62"/>
      <c r="ALY14" s="62"/>
      <c r="ALZ14" s="62"/>
      <c r="AMA14" s="62"/>
      <c r="AMB14" s="62"/>
      <c r="AMC14" s="62"/>
      <c r="AMD14" s="62"/>
      <c r="AME14" s="62"/>
      <c r="AMF14" s="62"/>
      <c r="AMG14" s="62"/>
      <c r="AMH14" s="62"/>
      <c r="AMI14" s="62"/>
      <c r="AMJ14" s="62"/>
    </row>
    <row r="15" spans="1:1024" ht="15.75" x14ac:dyDescent="0.25">
      <c r="A15" s="81" t="s">
        <v>101</v>
      </c>
      <c r="B15" s="82"/>
      <c r="C15" s="83"/>
      <c r="D15" s="62"/>
      <c r="E15" s="59"/>
      <c r="F15" s="60"/>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c r="IR15" s="62"/>
      <c r="IS15" s="62"/>
      <c r="IT15" s="62"/>
      <c r="IU15" s="62"/>
      <c r="IV15" s="62"/>
      <c r="IW15" s="62"/>
      <c r="IX15" s="62"/>
      <c r="IY15" s="62"/>
      <c r="IZ15" s="62"/>
      <c r="JA15" s="62"/>
      <c r="JB15" s="62"/>
      <c r="JC15" s="62"/>
      <c r="JD15" s="62"/>
      <c r="JE15" s="62"/>
      <c r="JF15" s="62"/>
      <c r="JG15" s="62"/>
      <c r="JH15" s="62"/>
      <c r="JI15" s="62"/>
      <c r="JJ15" s="62"/>
      <c r="JK15" s="62"/>
      <c r="JL15" s="62"/>
      <c r="JM15" s="62"/>
      <c r="JN15" s="62"/>
      <c r="JO15" s="62"/>
      <c r="JP15" s="62"/>
      <c r="JQ15" s="62"/>
      <c r="JR15" s="62"/>
      <c r="JS15" s="62"/>
      <c r="JT15" s="62"/>
      <c r="JU15" s="62"/>
      <c r="JV15" s="62"/>
      <c r="JW15" s="62"/>
      <c r="JX15" s="62"/>
      <c r="JY15" s="62"/>
      <c r="JZ15" s="62"/>
      <c r="KA15" s="62"/>
      <c r="KB15" s="62"/>
      <c r="KC15" s="62"/>
      <c r="KD15" s="62"/>
      <c r="KE15" s="62"/>
      <c r="KF15" s="62"/>
      <c r="KG15" s="62"/>
      <c r="KH15" s="62"/>
      <c r="KI15" s="62"/>
      <c r="KJ15" s="62"/>
      <c r="KK15" s="62"/>
      <c r="KL15" s="62"/>
      <c r="KM15" s="62"/>
      <c r="KN15" s="62"/>
      <c r="KO15" s="62"/>
      <c r="KP15" s="62"/>
      <c r="KQ15" s="62"/>
      <c r="KR15" s="62"/>
      <c r="KS15" s="62"/>
      <c r="KT15" s="62"/>
      <c r="KU15" s="62"/>
      <c r="KV15" s="62"/>
      <c r="KW15" s="62"/>
      <c r="KX15" s="62"/>
      <c r="KY15" s="62"/>
      <c r="KZ15" s="62"/>
      <c r="LA15" s="62"/>
      <c r="LB15" s="62"/>
      <c r="LC15" s="62"/>
      <c r="LD15" s="62"/>
      <c r="LE15" s="62"/>
      <c r="LF15" s="62"/>
      <c r="LG15" s="62"/>
      <c r="LH15" s="62"/>
      <c r="LI15" s="62"/>
      <c r="LJ15" s="62"/>
      <c r="LK15" s="62"/>
      <c r="LL15" s="62"/>
      <c r="LM15" s="62"/>
      <c r="LN15" s="62"/>
      <c r="LO15" s="62"/>
      <c r="LP15" s="62"/>
      <c r="LQ15" s="62"/>
      <c r="LR15" s="62"/>
      <c r="LS15" s="62"/>
      <c r="LT15" s="62"/>
      <c r="LU15" s="62"/>
      <c r="LV15" s="62"/>
      <c r="LW15" s="62"/>
      <c r="LX15" s="62"/>
      <c r="LY15" s="62"/>
      <c r="LZ15" s="62"/>
      <c r="MA15" s="62"/>
      <c r="MB15" s="62"/>
      <c r="MC15" s="62"/>
      <c r="MD15" s="62"/>
      <c r="ME15" s="62"/>
      <c r="MF15" s="62"/>
      <c r="MG15" s="62"/>
      <c r="MH15" s="62"/>
      <c r="MI15" s="62"/>
      <c r="MJ15" s="62"/>
      <c r="MK15" s="62"/>
      <c r="ML15" s="62"/>
      <c r="MM15" s="62"/>
      <c r="MN15" s="62"/>
      <c r="MO15" s="62"/>
      <c r="MP15" s="62"/>
      <c r="MQ15" s="62"/>
      <c r="MR15" s="62"/>
      <c r="MS15" s="62"/>
      <c r="MT15" s="62"/>
      <c r="MU15" s="62"/>
      <c r="MV15" s="62"/>
      <c r="MW15" s="62"/>
      <c r="MX15" s="62"/>
      <c r="MY15" s="62"/>
      <c r="MZ15" s="62"/>
      <c r="NA15" s="62"/>
      <c r="NB15" s="62"/>
      <c r="NC15" s="62"/>
      <c r="ND15" s="62"/>
      <c r="NE15" s="62"/>
      <c r="NF15" s="62"/>
      <c r="NG15" s="62"/>
      <c r="NH15" s="62"/>
      <c r="NI15" s="62"/>
      <c r="NJ15" s="62"/>
      <c r="NK15" s="62"/>
      <c r="NL15" s="62"/>
      <c r="NM15" s="62"/>
      <c r="NN15" s="62"/>
      <c r="NO15" s="62"/>
      <c r="NP15" s="62"/>
      <c r="NQ15" s="62"/>
      <c r="NR15" s="62"/>
      <c r="NS15" s="62"/>
      <c r="NT15" s="62"/>
      <c r="NU15" s="62"/>
      <c r="NV15" s="62"/>
      <c r="NW15" s="62"/>
      <c r="NX15" s="62"/>
      <c r="NY15" s="62"/>
      <c r="NZ15" s="62"/>
      <c r="OA15" s="62"/>
      <c r="OB15" s="62"/>
      <c r="OC15" s="62"/>
      <c r="OD15" s="62"/>
      <c r="OE15" s="62"/>
      <c r="OF15" s="62"/>
      <c r="OG15" s="62"/>
      <c r="OH15" s="62"/>
      <c r="OI15" s="62"/>
      <c r="OJ15" s="62"/>
      <c r="OK15" s="62"/>
      <c r="OL15" s="62"/>
      <c r="OM15" s="62"/>
      <c r="ON15" s="62"/>
      <c r="OO15" s="62"/>
      <c r="OP15" s="62"/>
      <c r="OQ15" s="62"/>
      <c r="OR15" s="62"/>
      <c r="OS15" s="62"/>
      <c r="OT15" s="62"/>
      <c r="OU15" s="62"/>
      <c r="OV15" s="62"/>
      <c r="OW15" s="62"/>
      <c r="OX15" s="62"/>
      <c r="OY15" s="62"/>
      <c r="OZ15" s="62"/>
      <c r="PA15" s="62"/>
      <c r="PB15" s="62"/>
      <c r="PC15" s="62"/>
      <c r="PD15" s="62"/>
      <c r="PE15" s="62"/>
      <c r="PF15" s="62"/>
      <c r="PG15" s="62"/>
      <c r="PH15" s="62"/>
      <c r="PI15" s="62"/>
      <c r="PJ15" s="62"/>
      <c r="PK15" s="62"/>
      <c r="PL15" s="62"/>
      <c r="PM15" s="62"/>
      <c r="PN15" s="62"/>
      <c r="PO15" s="62"/>
      <c r="PP15" s="62"/>
      <c r="PQ15" s="62"/>
      <c r="PR15" s="62"/>
      <c r="PS15" s="62"/>
      <c r="PT15" s="62"/>
      <c r="PU15" s="62"/>
      <c r="PV15" s="62"/>
      <c r="PW15" s="62"/>
      <c r="PX15" s="62"/>
      <c r="PY15" s="62"/>
      <c r="PZ15" s="62"/>
      <c r="QA15" s="62"/>
      <c r="QB15" s="62"/>
      <c r="QC15" s="62"/>
      <c r="QD15" s="62"/>
      <c r="QE15" s="62"/>
      <c r="QF15" s="62"/>
      <c r="QG15" s="62"/>
      <c r="QH15" s="62"/>
      <c r="QI15" s="62"/>
      <c r="QJ15" s="62"/>
      <c r="QK15" s="62"/>
      <c r="QL15" s="62"/>
      <c r="QM15" s="62"/>
      <c r="QN15" s="62"/>
      <c r="QO15" s="62"/>
      <c r="QP15" s="62"/>
      <c r="QQ15" s="62"/>
      <c r="QR15" s="62"/>
      <c r="QS15" s="62"/>
      <c r="QT15" s="62"/>
      <c r="QU15" s="62"/>
      <c r="QV15" s="62"/>
      <c r="QW15" s="62"/>
      <c r="QX15" s="62"/>
      <c r="QY15" s="62"/>
      <c r="QZ15" s="62"/>
      <c r="RA15" s="62"/>
      <c r="RB15" s="62"/>
      <c r="RC15" s="62"/>
      <c r="RD15" s="62"/>
      <c r="RE15" s="62"/>
      <c r="RF15" s="62"/>
      <c r="RG15" s="62"/>
      <c r="RH15" s="62"/>
      <c r="RI15" s="62"/>
      <c r="RJ15" s="62"/>
      <c r="RK15" s="62"/>
      <c r="RL15" s="62"/>
      <c r="RM15" s="62"/>
      <c r="RN15" s="62"/>
      <c r="RO15" s="62"/>
      <c r="RP15" s="62"/>
      <c r="RQ15" s="62"/>
      <c r="RR15" s="62"/>
      <c r="RS15" s="62"/>
      <c r="RT15" s="62"/>
      <c r="RU15" s="62"/>
      <c r="RV15" s="62"/>
      <c r="RW15" s="62"/>
      <c r="RX15" s="62"/>
      <c r="RY15" s="62"/>
      <c r="RZ15" s="62"/>
      <c r="SA15" s="62"/>
      <c r="SB15" s="62"/>
      <c r="SC15" s="62"/>
      <c r="SD15" s="62"/>
      <c r="SE15" s="62"/>
      <c r="SF15" s="62"/>
      <c r="SG15" s="62"/>
      <c r="SH15" s="62"/>
      <c r="SI15" s="62"/>
      <c r="SJ15" s="62"/>
      <c r="SK15" s="62"/>
      <c r="SL15" s="62"/>
      <c r="SM15" s="62"/>
      <c r="SN15" s="62"/>
      <c r="SO15" s="62"/>
      <c r="SP15" s="62"/>
      <c r="SQ15" s="62"/>
      <c r="SR15" s="62"/>
      <c r="SS15" s="62"/>
      <c r="ST15" s="62"/>
      <c r="SU15" s="62"/>
      <c r="SV15" s="62"/>
      <c r="SW15" s="62"/>
      <c r="SX15" s="62"/>
      <c r="SY15" s="62"/>
      <c r="SZ15" s="62"/>
      <c r="TA15" s="62"/>
      <c r="TB15" s="62"/>
      <c r="TC15" s="62"/>
      <c r="TD15" s="62"/>
      <c r="TE15" s="62"/>
      <c r="TF15" s="62"/>
      <c r="TG15" s="62"/>
      <c r="TH15" s="62"/>
      <c r="TI15" s="62"/>
      <c r="TJ15" s="62"/>
      <c r="TK15" s="62"/>
      <c r="TL15" s="62"/>
      <c r="TM15" s="62"/>
      <c r="TN15" s="62"/>
      <c r="TO15" s="62"/>
      <c r="TP15" s="62"/>
      <c r="TQ15" s="62"/>
      <c r="TR15" s="62"/>
      <c r="TS15" s="62"/>
      <c r="TT15" s="62"/>
      <c r="TU15" s="62"/>
      <c r="TV15" s="62"/>
      <c r="TW15" s="62"/>
      <c r="TX15" s="62"/>
      <c r="TY15" s="62"/>
      <c r="TZ15" s="62"/>
      <c r="UA15" s="62"/>
      <c r="UB15" s="62"/>
      <c r="UC15" s="62"/>
      <c r="UD15" s="62"/>
      <c r="UE15" s="62"/>
      <c r="UF15" s="62"/>
      <c r="UG15" s="62"/>
      <c r="UH15" s="62"/>
      <c r="UI15" s="62"/>
      <c r="UJ15" s="62"/>
      <c r="UK15" s="62"/>
      <c r="UL15" s="62"/>
      <c r="UM15" s="62"/>
      <c r="UN15" s="62"/>
      <c r="UO15" s="62"/>
      <c r="UP15" s="62"/>
      <c r="UQ15" s="62"/>
      <c r="UR15" s="62"/>
      <c r="US15" s="62"/>
      <c r="UT15" s="62"/>
      <c r="UU15" s="62"/>
      <c r="UV15" s="62"/>
      <c r="UW15" s="62"/>
      <c r="UX15" s="62"/>
      <c r="UY15" s="62"/>
      <c r="UZ15" s="62"/>
      <c r="VA15" s="62"/>
      <c r="VB15" s="62"/>
      <c r="VC15" s="62"/>
      <c r="VD15" s="62"/>
      <c r="VE15" s="62"/>
      <c r="VF15" s="62"/>
      <c r="VG15" s="62"/>
      <c r="VH15" s="62"/>
      <c r="VI15" s="62"/>
      <c r="VJ15" s="62"/>
      <c r="VK15" s="62"/>
      <c r="VL15" s="62"/>
      <c r="VM15" s="62"/>
      <c r="VN15" s="62"/>
      <c r="VO15" s="62"/>
      <c r="VP15" s="62"/>
      <c r="VQ15" s="62"/>
      <c r="VR15" s="62"/>
      <c r="VS15" s="62"/>
      <c r="VT15" s="62"/>
      <c r="VU15" s="62"/>
      <c r="VV15" s="62"/>
      <c r="VW15" s="62"/>
      <c r="VX15" s="62"/>
      <c r="VY15" s="62"/>
      <c r="VZ15" s="62"/>
      <c r="WA15" s="62"/>
      <c r="WB15" s="62"/>
      <c r="WC15" s="62"/>
      <c r="WD15" s="62"/>
      <c r="WE15" s="62"/>
      <c r="WF15" s="62"/>
      <c r="WG15" s="62"/>
      <c r="WH15" s="62"/>
      <c r="WI15" s="62"/>
      <c r="WJ15" s="62"/>
      <c r="WK15" s="62"/>
      <c r="WL15" s="62"/>
      <c r="WM15" s="62"/>
      <c r="WN15" s="62"/>
      <c r="WO15" s="62"/>
      <c r="WP15" s="62"/>
      <c r="WQ15" s="62"/>
      <c r="WR15" s="62"/>
      <c r="WS15" s="62"/>
      <c r="WT15" s="62"/>
      <c r="WU15" s="62"/>
      <c r="WV15" s="62"/>
      <c r="WW15" s="62"/>
      <c r="WX15" s="62"/>
      <c r="WY15" s="62"/>
      <c r="WZ15" s="62"/>
      <c r="XA15" s="62"/>
      <c r="XB15" s="62"/>
      <c r="XC15" s="62"/>
      <c r="XD15" s="62"/>
      <c r="XE15" s="62"/>
      <c r="XF15" s="62"/>
      <c r="XG15" s="62"/>
      <c r="XH15" s="62"/>
      <c r="XI15" s="62"/>
      <c r="XJ15" s="62"/>
      <c r="XK15" s="62"/>
      <c r="XL15" s="62"/>
      <c r="XM15" s="62"/>
      <c r="XN15" s="62"/>
      <c r="XO15" s="62"/>
      <c r="XP15" s="62"/>
      <c r="XQ15" s="62"/>
      <c r="XR15" s="62"/>
      <c r="XS15" s="62"/>
      <c r="XT15" s="62"/>
      <c r="XU15" s="62"/>
      <c r="XV15" s="62"/>
      <c r="XW15" s="62"/>
      <c r="XX15" s="62"/>
      <c r="XY15" s="62"/>
      <c r="XZ15" s="62"/>
      <c r="YA15" s="62"/>
      <c r="YB15" s="62"/>
      <c r="YC15" s="62"/>
      <c r="YD15" s="62"/>
      <c r="YE15" s="62"/>
      <c r="YF15" s="62"/>
      <c r="YG15" s="62"/>
      <c r="YH15" s="62"/>
      <c r="YI15" s="62"/>
      <c r="YJ15" s="62"/>
      <c r="YK15" s="62"/>
      <c r="YL15" s="62"/>
      <c r="YM15" s="62"/>
      <c r="YN15" s="62"/>
      <c r="YO15" s="62"/>
      <c r="YP15" s="62"/>
      <c r="YQ15" s="62"/>
      <c r="YR15" s="62"/>
      <c r="YS15" s="62"/>
      <c r="YT15" s="62"/>
      <c r="YU15" s="62"/>
      <c r="YV15" s="62"/>
      <c r="YW15" s="62"/>
      <c r="YX15" s="62"/>
      <c r="YY15" s="62"/>
      <c r="YZ15" s="62"/>
      <c r="ZA15" s="62"/>
      <c r="ZB15" s="62"/>
      <c r="ZC15" s="62"/>
      <c r="ZD15" s="62"/>
      <c r="ZE15" s="62"/>
      <c r="ZF15" s="62"/>
      <c r="ZG15" s="62"/>
      <c r="ZH15" s="62"/>
      <c r="ZI15" s="62"/>
      <c r="ZJ15" s="62"/>
      <c r="ZK15" s="62"/>
      <c r="ZL15" s="62"/>
      <c r="ZM15" s="62"/>
      <c r="ZN15" s="62"/>
      <c r="ZO15" s="62"/>
      <c r="ZP15" s="62"/>
      <c r="ZQ15" s="62"/>
      <c r="ZR15" s="62"/>
      <c r="ZS15" s="62"/>
      <c r="ZT15" s="62"/>
      <c r="ZU15" s="62"/>
      <c r="ZV15" s="62"/>
      <c r="ZW15" s="62"/>
      <c r="ZX15" s="62"/>
      <c r="ZY15" s="62"/>
      <c r="ZZ15" s="62"/>
      <c r="AAA15" s="62"/>
      <c r="AAB15" s="62"/>
      <c r="AAC15" s="62"/>
      <c r="AAD15" s="62"/>
      <c r="AAE15" s="62"/>
      <c r="AAF15" s="62"/>
      <c r="AAG15" s="62"/>
      <c r="AAH15" s="62"/>
      <c r="AAI15" s="62"/>
      <c r="AAJ15" s="62"/>
      <c r="AAK15" s="62"/>
      <c r="AAL15" s="62"/>
      <c r="AAM15" s="62"/>
      <c r="AAN15" s="62"/>
      <c r="AAO15" s="62"/>
      <c r="AAP15" s="62"/>
      <c r="AAQ15" s="62"/>
      <c r="AAR15" s="62"/>
      <c r="AAS15" s="62"/>
      <c r="AAT15" s="62"/>
      <c r="AAU15" s="62"/>
      <c r="AAV15" s="62"/>
      <c r="AAW15" s="62"/>
      <c r="AAX15" s="62"/>
      <c r="AAY15" s="62"/>
      <c r="AAZ15" s="62"/>
      <c r="ABA15" s="62"/>
      <c r="ABB15" s="62"/>
      <c r="ABC15" s="62"/>
      <c r="ABD15" s="62"/>
      <c r="ABE15" s="62"/>
      <c r="ABF15" s="62"/>
      <c r="ABG15" s="62"/>
      <c r="ABH15" s="62"/>
      <c r="ABI15" s="62"/>
      <c r="ABJ15" s="62"/>
      <c r="ABK15" s="62"/>
      <c r="ABL15" s="62"/>
      <c r="ABM15" s="62"/>
      <c r="ABN15" s="62"/>
      <c r="ABO15" s="62"/>
      <c r="ABP15" s="62"/>
      <c r="ABQ15" s="62"/>
      <c r="ABR15" s="62"/>
      <c r="ABS15" s="62"/>
      <c r="ABT15" s="62"/>
      <c r="ABU15" s="62"/>
      <c r="ABV15" s="62"/>
      <c r="ABW15" s="62"/>
      <c r="ABX15" s="62"/>
      <c r="ABY15" s="62"/>
      <c r="ABZ15" s="62"/>
      <c r="ACA15" s="62"/>
      <c r="ACB15" s="62"/>
      <c r="ACC15" s="62"/>
      <c r="ACD15" s="62"/>
      <c r="ACE15" s="62"/>
      <c r="ACF15" s="62"/>
      <c r="ACG15" s="62"/>
      <c r="ACH15" s="62"/>
      <c r="ACI15" s="62"/>
      <c r="ACJ15" s="62"/>
      <c r="ACK15" s="62"/>
      <c r="ACL15" s="62"/>
      <c r="ACM15" s="62"/>
      <c r="ACN15" s="62"/>
      <c r="ACO15" s="62"/>
      <c r="ACP15" s="62"/>
      <c r="ACQ15" s="62"/>
      <c r="ACR15" s="62"/>
      <c r="ACS15" s="62"/>
      <c r="ACT15" s="62"/>
      <c r="ACU15" s="62"/>
      <c r="ACV15" s="62"/>
      <c r="ACW15" s="62"/>
      <c r="ACX15" s="62"/>
      <c r="ACY15" s="62"/>
      <c r="ACZ15" s="62"/>
      <c r="ADA15" s="62"/>
      <c r="ADB15" s="62"/>
      <c r="ADC15" s="62"/>
      <c r="ADD15" s="62"/>
      <c r="ADE15" s="62"/>
      <c r="ADF15" s="62"/>
      <c r="ADG15" s="62"/>
      <c r="ADH15" s="62"/>
      <c r="ADI15" s="62"/>
      <c r="ADJ15" s="62"/>
      <c r="ADK15" s="62"/>
      <c r="ADL15" s="62"/>
      <c r="ADM15" s="62"/>
      <c r="ADN15" s="62"/>
      <c r="ADO15" s="62"/>
      <c r="ADP15" s="62"/>
      <c r="ADQ15" s="62"/>
      <c r="ADR15" s="62"/>
      <c r="ADS15" s="62"/>
      <c r="ADT15" s="62"/>
      <c r="ADU15" s="62"/>
      <c r="ADV15" s="62"/>
      <c r="ADW15" s="62"/>
      <c r="ADX15" s="62"/>
      <c r="ADY15" s="62"/>
      <c r="ADZ15" s="62"/>
      <c r="AEA15" s="62"/>
      <c r="AEB15" s="62"/>
      <c r="AEC15" s="62"/>
      <c r="AED15" s="62"/>
      <c r="AEE15" s="62"/>
      <c r="AEF15" s="62"/>
      <c r="AEG15" s="62"/>
      <c r="AEH15" s="62"/>
      <c r="AEI15" s="62"/>
      <c r="AEJ15" s="62"/>
      <c r="AEK15" s="62"/>
      <c r="AEL15" s="62"/>
      <c r="AEM15" s="62"/>
      <c r="AEN15" s="62"/>
      <c r="AEO15" s="62"/>
      <c r="AEP15" s="62"/>
      <c r="AEQ15" s="62"/>
      <c r="AER15" s="62"/>
      <c r="AES15" s="62"/>
      <c r="AET15" s="62"/>
      <c r="AEU15" s="62"/>
      <c r="AEV15" s="62"/>
      <c r="AEW15" s="62"/>
      <c r="AEX15" s="62"/>
      <c r="AEY15" s="62"/>
      <c r="AEZ15" s="62"/>
      <c r="AFA15" s="62"/>
      <c r="AFB15" s="62"/>
      <c r="AFC15" s="62"/>
      <c r="AFD15" s="62"/>
      <c r="AFE15" s="62"/>
      <c r="AFF15" s="62"/>
      <c r="AFG15" s="62"/>
      <c r="AFH15" s="62"/>
      <c r="AFI15" s="62"/>
      <c r="AFJ15" s="62"/>
      <c r="AFK15" s="62"/>
      <c r="AFL15" s="62"/>
      <c r="AFM15" s="62"/>
      <c r="AFN15" s="62"/>
      <c r="AFO15" s="62"/>
      <c r="AFP15" s="62"/>
      <c r="AFQ15" s="62"/>
      <c r="AFR15" s="62"/>
      <c r="AFS15" s="62"/>
      <c r="AFT15" s="62"/>
      <c r="AFU15" s="62"/>
      <c r="AFV15" s="62"/>
      <c r="AFW15" s="62"/>
      <c r="AFX15" s="62"/>
      <c r="AFY15" s="62"/>
      <c r="AFZ15" s="62"/>
      <c r="AGA15" s="62"/>
      <c r="AGB15" s="62"/>
      <c r="AGC15" s="62"/>
      <c r="AGD15" s="62"/>
      <c r="AGE15" s="62"/>
      <c r="AGF15" s="62"/>
      <c r="AGG15" s="62"/>
      <c r="AGH15" s="62"/>
      <c r="AGI15" s="62"/>
      <c r="AGJ15" s="62"/>
      <c r="AGK15" s="62"/>
      <c r="AGL15" s="62"/>
      <c r="AGM15" s="62"/>
      <c r="AGN15" s="62"/>
      <c r="AGO15" s="62"/>
      <c r="AGP15" s="62"/>
      <c r="AGQ15" s="62"/>
      <c r="AGR15" s="62"/>
      <c r="AGS15" s="62"/>
      <c r="AGT15" s="62"/>
      <c r="AGU15" s="62"/>
      <c r="AGV15" s="62"/>
      <c r="AGW15" s="62"/>
      <c r="AGX15" s="62"/>
      <c r="AGY15" s="62"/>
      <c r="AGZ15" s="62"/>
      <c r="AHA15" s="62"/>
      <c r="AHB15" s="62"/>
      <c r="AHC15" s="62"/>
      <c r="AHD15" s="62"/>
      <c r="AHE15" s="62"/>
      <c r="AHF15" s="62"/>
      <c r="AHG15" s="62"/>
      <c r="AHH15" s="62"/>
      <c r="AHI15" s="62"/>
      <c r="AHJ15" s="62"/>
      <c r="AHK15" s="62"/>
      <c r="AHL15" s="62"/>
      <c r="AHM15" s="62"/>
      <c r="AHN15" s="62"/>
      <c r="AHO15" s="62"/>
      <c r="AHP15" s="62"/>
      <c r="AHQ15" s="62"/>
      <c r="AHR15" s="62"/>
      <c r="AHS15" s="62"/>
      <c r="AHT15" s="62"/>
      <c r="AHU15" s="62"/>
      <c r="AHV15" s="62"/>
      <c r="AHW15" s="62"/>
      <c r="AHX15" s="62"/>
      <c r="AHY15" s="62"/>
      <c r="AHZ15" s="62"/>
      <c r="AIA15" s="62"/>
      <c r="AIB15" s="62"/>
      <c r="AIC15" s="62"/>
      <c r="AID15" s="62"/>
      <c r="AIE15" s="62"/>
      <c r="AIF15" s="62"/>
      <c r="AIG15" s="62"/>
      <c r="AIH15" s="62"/>
      <c r="AII15" s="62"/>
      <c r="AIJ15" s="62"/>
      <c r="AIK15" s="62"/>
      <c r="AIL15" s="62"/>
      <c r="AIM15" s="62"/>
      <c r="AIN15" s="62"/>
      <c r="AIO15" s="62"/>
      <c r="AIP15" s="62"/>
      <c r="AIQ15" s="62"/>
      <c r="AIR15" s="62"/>
      <c r="AIS15" s="62"/>
      <c r="AIT15" s="62"/>
      <c r="AIU15" s="62"/>
      <c r="AIV15" s="62"/>
      <c r="AIW15" s="62"/>
      <c r="AIX15" s="62"/>
      <c r="AIY15" s="62"/>
      <c r="AIZ15" s="62"/>
      <c r="AJA15" s="62"/>
      <c r="AJB15" s="62"/>
      <c r="AJC15" s="62"/>
      <c r="AJD15" s="62"/>
      <c r="AJE15" s="62"/>
      <c r="AJF15" s="62"/>
      <c r="AJG15" s="62"/>
      <c r="AJH15" s="62"/>
      <c r="AJI15" s="62"/>
      <c r="AJJ15" s="62"/>
      <c r="AJK15" s="62"/>
      <c r="AJL15" s="62"/>
      <c r="AJM15" s="62"/>
      <c r="AJN15" s="62"/>
      <c r="AJO15" s="62"/>
      <c r="AJP15" s="62"/>
      <c r="AJQ15" s="62"/>
      <c r="AJR15" s="62"/>
      <c r="AJS15" s="62"/>
      <c r="AJT15" s="62"/>
      <c r="AJU15" s="62"/>
      <c r="AJV15" s="62"/>
      <c r="AJW15" s="62"/>
      <c r="AJX15" s="62"/>
      <c r="AJY15" s="62"/>
      <c r="AJZ15" s="62"/>
      <c r="AKA15" s="62"/>
      <c r="AKB15" s="62"/>
      <c r="AKC15" s="62"/>
      <c r="AKD15" s="62"/>
      <c r="AKE15" s="62"/>
      <c r="AKF15" s="62"/>
      <c r="AKG15" s="62"/>
      <c r="AKH15" s="62"/>
      <c r="AKI15" s="62"/>
      <c r="AKJ15" s="62"/>
      <c r="AKK15" s="62"/>
      <c r="AKL15" s="62"/>
      <c r="AKM15" s="62"/>
      <c r="AKN15" s="62"/>
      <c r="AKO15" s="62"/>
      <c r="AKP15" s="62"/>
      <c r="AKQ15" s="62"/>
      <c r="AKR15" s="62"/>
      <c r="AKS15" s="62"/>
      <c r="AKT15" s="62"/>
      <c r="AKU15" s="62"/>
      <c r="AKV15" s="62"/>
      <c r="AKW15" s="62"/>
      <c r="AKX15" s="62"/>
      <c r="AKY15" s="62"/>
      <c r="AKZ15" s="62"/>
      <c r="ALA15" s="62"/>
      <c r="ALB15" s="62"/>
      <c r="ALC15" s="62"/>
      <c r="ALD15" s="62"/>
      <c r="ALE15" s="62"/>
      <c r="ALF15" s="62"/>
      <c r="ALG15" s="62"/>
      <c r="ALH15" s="62"/>
      <c r="ALI15" s="62"/>
      <c r="ALJ15" s="62"/>
      <c r="ALK15" s="62"/>
      <c r="ALL15" s="62"/>
      <c r="ALM15" s="62"/>
      <c r="ALN15" s="62"/>
      <c r="ALO15" s="62"/>
      <c r="ALP15" s="62"/>
      <c r="ALQ15" s="62"/>
      <c r="ALR15" s="62"/>
      <c r="ALS15" s="62"/>
      <c r="ALT15" s="62"/>
      <c r="ALU15" s="62"/>
      <c r="ALV15" s="62"/>
      <c r="ALW15" s="62"/>
      <c r="ALX15" s="62"/>
      <c r="ALY15" s="62"/>
      <c r="ALZ15" s="62"/>
      <c r="AMA15" s="62"/>
      <c r="AMB15" s="62"/>
      <c r="AMC15" s="62"/>
      <c r="AMD15" s="62"/>
      <c r="AME15" s="62"/>
      <c r="AMF15" s="62"/>
      <c r="AMG15" s="62"/>
      <c r="AMH15" s="62"/>
      <c r="AMI15" s="62"/>
      <c r="AMJ15" s="62"/>
    </row>
    <row r="16" spans="1:1024" ht="15.75" x14ac:dyDescent="0.25">
      <c r="A16" s="81" t="s">
        <v>101</v>
      </c>
      <c r="B16" s="82"/>
      <c r="C16" s="83"/>
      <c r="D16" s="62"/>
      <c r="E16" s="59"/>
      <c r="F16" s="60"/>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c r="IW16" s="62"/>
      <c r="IX16" s="62"/>
      <c r="IY16" s="62"/>
      <c r="IZ16" s="62"/>
      <c r="JA16" s="62"/>
      <c r="JB16" s="62"/>
      <c r="JC16" s="62"/>
      <c r="JD16" s="62"/>
      <c r="JE16" s="62"/>
      <c r="JF16" s="62"/>
      <c r="JG16" s="62"/>
      <c r="JH16" s="62"/>
      <c r="JI16" s="62"/>
      <c r="JJ16" s="62"/>
      <c r="JK16" s="62"/>
      <c r="JL16" s="62"/>
      <c r="JM16" s="62"/>
      <c r="JN16" s="62"/>
      <c r="JO16" s="62"/>
      <c r="JP16" s="62"/>
      <c r="JQ16" s="62"/>
      <c r="JR16" s="62"/>
      <c r="JS16" s="62"/>
      <c r="JT16" s="62"/>
      <c r="JU16" s="62"/>
      <c r="JV16" s="62"/>
      <c r="JW16" s="62"/>
      <c r="JX16" s="62"/>
      <c r="JY16" s="62"/>
      <c r="JZ16" s="62"/>
      <c r="KA16" s="62"/>
      <c r="KB16" s="62"/>
      <c r="KC16" s="62"/>
      <c r="KD16" s="62"/>
      <c r="KE16" s="62"/>
      <c r="KF16" s="62"/>
      <c r="KG16" s="62"/>
      <c r="KH16" s="62"/>
      <c r="KI16" s="62"/>
      <c r="KJ16" s="62"/>
      <c r="KK16" s="62"/>
      <c r="KL16" s="62"/>
      <c r="KM16" s="62"/>
      <c r="KN16" s="62"/>
      <c r="KO16" s="62"/>
      <c r="KP16" s="62"/>
      <c r="KQ16" s="62"/>
      <c r="KR16" s="62"/>
      <c r="KS16" s="62"/>
      <c r="KT16" s="62"/>
      <c r="KU16" s="62"/>
      <c r="KV16" s="62"/>
      <c r="KW16" s="62"/>
      <c r="KX16" s="62"/>
      <c r="KY16" s="62"/>
      <c r="KZ16" s="62"/>
      <c r="LA16" s="62"/>
      <c r="LB16" s="62"/>
      <c r="LC16" s="62"/>
      <c r="LD16" s="62"/>
      <c r="LE16" s="62"/>
      <c r="LF16" s="62"/>
      <c r="LG16" s="62"/>
      <c r="LH16" s="62"/>
      <c r="LI16" s="62"/>
      <c r="LJ16" s="62"/>
      <c r="LK16" s="62"/>
      <c r="LL16" s="62"/>
      <c r="LM16" s="62"/>
      <c r="LN16" s="62"/>
      <c r="LO16" s="62"/>
      <c r="LP16" s="62"/>
      <c r="LQ16" s="62"/>
      <c r="LR16" s="62"/>
      <c r="LS16" s="62"/>
      <c r="LT16" s="62"/>
      <c r="LU16" s="62"/>
      <c r="LV16" s="62"/>
      <c r="LW16" s="62"/>
      <c r="LX16" s="62"/>
      <c r="LY16" s="62"/>
      <c r="LZ16" s="62"/>
      <c r="MA16" s="62"/>
      <c r="MB16" s="62"/>
      <c r="MC16" s="62"/>
      <c r="MD16" s="62"/>
      <c r="ME16" s="62"/>
      <c r="MF16" s="62"/>
      <c r="MG16" s="62"/>
      <c r="MH16" s="62"/>
      <c r="MI16" s="62"/>
      <c r="MJ16" s="62"/>
      <c r="MK16" s="62"/>
      <c r="ML16" s="62"/>
      <c r="MM16" s="62"/>
      <c r="MN16" s="62"/>
      <c r="MO16" s="62"/>
      <c r="MP16" s="62"/>
      <c r="MQ16" s="62"/>
      <c r="MR16" s="62"/>
      <c r="MS16" s="62"/>
      <c r="MT16" s="62"/>
      <c r="MU16" s="62"/>
      <c r="MV16" s="62"/>
      <c r="MW16" s="62"/>
      <c r="MX16" s="62"/>
      <c r="MY16" s="62"/>
      <c r="MZ16" s="62"/>
      <c r="NA16" s="62"/>
      <c r="NB16" s="62"/>
      <c r="NC16" s="62"/>
      <c r="ND16" s="62"/>
      <c r="NE16" s="62"/>
      <c r="NF16" s="62"/>
      <c r="NG16" s="62"/>
      <c r="NH16" s="62"/>
      <c r="NI16" s="62"/>
      <c r="NJ16" s="62"/>
      <c r="NK16" s="62"/>
      <c r="NL16" s="62"/>
      <c r="NM16" s="62"/>
      <c r="NN16" s="62"/>
      <c r="NO16" s="62"/>
      <c r="NP16" s="62"/>
      <c r="NQ16" s="62"/>
      <c r="NR16" s="62"/>
      <c r="NS16" s="62"/>
      <c r="NT16" s="62"/>
      <c r="NU16" s="62"/>
      <c r="NV16" s="62"/>
      <c r="NW16" s="62"/>
      <c r="NX16" s="62"/>
      <c r="NY16" s="62"/>
      <c r="NZ16" s="62"/>
      <c r="OA16" s="62"/>
      <c r="OB16" s="62"/>
      <c r="OC16" s="62"/>
      <c r="OD16" s="62"/>
      <c r="OE16" s="62"/>
      <c r="OF16" s="62"/>
      <c r="OG16" s="62"/>
      <c r="OH16" s="62"/>
      <c r="OI16" s="62"/>
      <c r="OJ16" s="62"/>
      <c r="OK16" s="62"/>
      <c r="OL16" s="62"/>
      <c r="OM16" s="62"/>
      <c r="ON16" s="62"/>
      <c r="OO16" s="62"/>
      <c r="OP16" s="62"/>
      <c r="OQ16" s="62"/>
      <c r="OR16" s="62"/>
      <c r="OS16" s="62"/>
      <c r="OT16" s="62"/>
      <c r="OU16" s="62"/>
      <c r="OV16" s="62"/>
      <c r="OW16" s="62"/>
      <c r="OX16" s="62"/>
      <c r="OY16" s="62"/>
      <c r="OZ16" s="62"/>
      <c r="PA16" s="62"/>
      <c r="PB16" s="62"/>
      <c r="PC16" s="62"/>
      <c r="PD16" s="62"/>
      <c r="PE16" s="62"/>
      <c r="PF16" s="62"/>
      <c r="PG16" s="62"/>
      <c r="PH16" s="62"/>
      <c r="PI16" s="62"/>
      <c r="PJ16" s="62"/>
      <c r="PK16" s="62"/>
      <c r="PL16" s="62"/>
      <c r="PM16" s="62"/>
      <c r="PN16" s="62"/>
      <c r="PO16" s="62"/>
      <c r="PP16" s="62"/>
      <c r="PQ16" s="62"/>
      <c r="PR16" s="62"/>
      <c r="PS16" s="62"/>
      <c r="PT16" s="62"/>
      <c r="PU16" s="62"/>
      <c r="PV16" s="62"/>
      <c r="PW16" s="62"/>
      <c r="PX16" s="62"/>
      <c r="PY16" s="62"/>
      <c r="PZ16" s="62"/>
      <c r="QA16" s="62"/>
      <c r="QB16" s="62"/>
      <c r="QC16" s="62"/>
      <c r="QD16" s="62"/>
      <c r="QE16" s="62"/>
      <c r="QF16" s="62"/>
      <c r="QG16" s="62"/>
      <c r="QH16" s="62"/>
      <c r="QI16" s="62"/>
      <c r="QJ16" s="62"/>
      <c r="QK16" s="62"/>
      <c r="QL16" s="62"/>
      <c r="QM16" s="62"/>
      <c r="QN16" s="62"/>
      <c r="QO16" s="62"/>
      <c r="QP16" s="62"/>
      <c r="QQ16" s="62"/>
      <c r="QR16" s="62"/>
      <c r="QS16" s="62"/>
      <c r="QT16" s="62"/>
      <c r="QU16" s="62"/>
      <c r="QV16" s="62"/>
      <c r="QW16" s="62"/>
      <c r="QX16" s="62"/>
      <c r="QY16" s="62"/>
      <c r="QZ16" s="62"/>
      <c r="RA16" s="62"/>
      <c r="RB16" s="62"/>
      <c r="RC16" s="62"/>
      <c r="RD16" s="62"/>
      <c r="RE16" s="62"/>
      <c r="RF16" s="62"/>
      <c r="RG16" s="62"/>
      <c r="RH16" s="62"/>
      <c r="RI16" s="62"/>
      <c r="RJ16" s="62"/>
      <c r="RK16" s="62"/>
      <c r="RL16" s="62"/>
      <c r="RM16" s="62"/>
      <c r="RN16" s="62"/>
      <c r="RO16" s="62"/>
      <c r="RP16" s="62"/>
      <c r="RQ16" s="62"/>
      <c r="RR16" s="62"/>
      <c r="RS16" s="62"/>
      <c r="RT16" s="62"/>
      <c r="RU16" s="62"/>
      <c r="RV16" s="62"/>
      <c r="RW16" s="62"/>
      <c r="RX16" s="62"/>
      <c r="RY16" s="62"/>
      <c r="RZ16" s="62"/>
      <c r="SA16" s="62"/>
      <c r="SB16" s="62"/>
      <c r="SC16" s="62"/>
      <c r="SD16" s="62"/>
      <c r="SE16" s="62"/>
      <c r="SF16" s="62"/>
      <c r="SG16" s="62"/>
      <c r="SH16" s="62"/>
      <c r="SI16" s="62"/>
      <c r="SJ16" s="62"/>
      <c r="SK16" s="62"/>
      <c r="SL16" s="62"/>
      <c r="SM16" s="62"/>
      <c r="SN16" s="62"/>
      <c r="SO16" s="62"/>
      <c r="SP16" s="62"/>
      <c r="SQ16" s="62"/>
      <c r="SR16" s="62"/>
      <c r="SS16" s="62"/>
      <c r="ST16" s="62"/>
      <c r="SU16" s="62"/>
      <c r="SV16" s="62"/>
      <c r="SW16" s="62"/>
      <c r="SX16" s="62"/>
      <c r="SY16" s="62"/>
      <c r="SZ16" s="62"/>
      <c r="TA16" s="62"/>
      <c r="TB16" s="62"/>
      <c r="TC16" s="62"/>
      <c r="TD16" s="62"/>
      <c r="TE16" s="62"/>
      <c r="TF16" s="62"/>
      <c r="TG16" s="62"/>
      <c r="TH16" s="62"/>
      <c r="TI16" s="62"/>
      <c r="TJ16" s="62"/>
      <c r="TK16" s="62"/>
      <c r="TL16" s="62"/>
      <c r="TM16" s="62"/>
      <c r="TN16" s="62"/>
      <c r="TO16" s="62"/>
      <c r="TP16" s="62"/>
      <c r="TQ16" s="62"/>
      <c r="TR16" s="62"/>
      <c r="TS16" s="62"/>
      <c r="TT16" s="62"/>
      <c r="TU16" s="62"/>
      <c r="TV16" s="62"/>
      <c r="TW16" s="62"/>
      <c r="TX16" s="62"/>
      <c r="TY16" s="62"/>
      <c r="TZ16" s="62"/>
      <c r="UA16" s="62"/>
      <c r="UB16" s="62"/>
      <c r="UC16" s="62"/>
      <c r="UD16" s="62"/>
      <c r="UE16" s="62"/>
      <c r="UF16" s="62"/>
      <c r="UG16" s="62"/>
      <c r="UH16" s="62"/>
      <c r="UI16" s="62"/>
      <c r="UJ16" s="62"/>
      <c r="UK16" s="62"/>
      <c r="UL16" s="62"/>
      <c r="UM16" s="62"/>
      <c r="UN16" s="62"/>
      <c r="UO16" s="62"/>
      <c r="UP16" s="62"/>
      <c r="UQ16" s="62"/>
      <c r="UR16" s="62"/>
      <c r="US16" s="62"/>
      <c r="UT16" s="62"/>
      <c r="UU16" s="62"/>
      <c r="UV16" s="62"/>
      <c r="UW16" s="62"/>
      <c r="UX16" s="62"/>
      <c r="UY16" s="62"/>
      <c r="UZ16" s="62"/>
      <c r="VA16" s="62"/>
      <c r="VB16" s="62"/>
      <c r="VC16" s="62"/>
      <c r="VD16" s="62"/>
      <c r="VE16" s="62"/>
      <c r="VF16" s="62"/>
      <c r="VG16" s="62"/>
      <c r="VH16" s="62"/>
      <c r="VI16" s="62"/>
      <c r="VJ16" s="62"/>
      <c r="VK16" s="62"/>
      <c r="VL16" s="62"/>
      <c r="VM16" s="62"/>
      <c r="VN16" s="62"/>
      <c r="VO16" s="62"/>
      <c r="VP16" s="62"/>
      <c r="VQ16" s="62"/>
      <c r="VR16" s="62"/>
      <c r="VS16" s="62"/>
      <c r="VT16" s="62"/>
      <c r="VU16" s="62"/>
      <c r="VV16" s="62"/>
      <c r="VW16" s="62"/>
      <c r="VX16" s="62"/>
      <c r="VY16" s="62"/>
      <c r="VZ16" s="62"/>
      <c r="WA16" s="62"/>
      <c r="WB16" s="62"/>
      <c r="WC16" s="62"/>
      <c r="WD16" s="62"/>
      <c r="WE16" s="62"/>
      <c r="WF16" s="62"/>
      <c r="WG16" s="62"/>
      <c r="WH16" s="62"/>
      <c r="WI16" s="62"/>
      <c r="WJ16" s="62"/>
      <c r="WK16" s="62"/>
      <c r="WL16" s="62"/>
      <c r="WM16" s="62"/>
      <c r="WN16" s="62"/>
      <c r="WO16" s="62"/>
      <c r="WP16" s="62"/>
      <c r="WQ16" s="62"/>
      <c r="WR16" s="62"/>
      <c r="WS16" s="62"/>
      <c r="WT16" s="62"/>
      <c r="WU16" s="62"/>
      <c r="WV16" s="62"/>
      <c r="WW16" s="62"/>
      <c r="WX16" s="62"/>
      <c r="WY16" s="62"/>
      <c r="WZ16" s="62"/>
      <c r="XA16" s="62"/>
      <c r="XB16" s="62"/>
      <c r="XC16" s="62"/>
      <c r="XD16" s="62"/>
      <c r="XE16" s="62"/>
      <c r="XF16" s="62"/>
      <c r="XG16" s="62"/>
      <c r="XH16" s="62"/>
      <c r="XI16" s="62"/>
      <c r="XJ16" s="62"/>
      <c r="XK16" s="62"/>
      <c r="XL16" s="62"/>
      <c r="XM16" s="62"/>
      <c r="XN16" s="62"/>
      <c r="XO16" s="62"/>
      <c r="XP16" s="62"/>
      <c r="XQ16" s="62"/>
      <c r="XR16" s="62"/>
      <c r="XS16" s="62"/>
      <c r="XT16" s="62"/>
      <c r="XU16" s="62"/>
      <c r="XV16" s="62"/>
      <c r="XW16" s="62"/>
      <c r="XX16" s="62"/>
      <c r="XY16" s="62"/>
      <c r="XZ16" s="62"/>
      <c r="YA16" s="62"/>
      <c r="YB16" s="62"/>
      <c r="YC16" s="62"/>
      <c r="YD16" s="62"/>
      <c r="YE16" s="62"/>
      <c r="YF16" s="62"/>
      <c r="YG16" s="62"/>
      <c r="YH16" s="62"/>
      <c r="YI16" s="62"/>
      <c r="YJ16" s="62"/>
      <c r="YK16" s="62"/>
      <c r="YL16" s="62"/>
      <c r="YM16" s="62"/>
      <c r="YN16" s="62"/>
      <c r="YO16" s="62"/>
      <c r="YP16" s="62"/>
      <c r="YQ16" s="62"/>
      <c r="YR16" s="62"/>
      <c r="YS16" s="62"/>
      <c r="YT16" s="62"/>
      <c r="YU16" s="62"/>
      <c r="YV16" s="62"/>
      <c r="YW16" s="62"/>
      <c r="YX16" s="62"/>
      <c r="YY16" s="62"/>
      <c r="YZ16" s="62"/>
      <c r="ZA16" s="62"/>
      <c r="ZB16" s="62"/>
      <c r="ZC16" s="62"/>
      <c r="ZD16" s="62"/>
      <c r="ZE16" s="62"/>
      <c r="ZF16" s="62"/>
      <c r="ZG16" s="62"/>
      <c r="ZH16" s="62"/>
      <c r="ZI16" s="62"/>
      <c r="ZJ16" s="62"/>
      <c r="ZK16" s="62"/>
      <c r="ZL16" s="62"/>
      <c r="ZM16" s="62"/>
      <c r="ZN16" s="62"/>
      <c r="ZO16" s="62"/>
      <c r="ZP16" s="62"/>
      <c r="ZQ16" s="62"/>
      <c r="ZR16" s="62"/>
      <c r="ZS16" s="62"/>
      <c r="ZT16" s="62"/>
      <c r="ZU16" s="62"/>
      <c r="ZV16" s="62"/>
      <c r="ZW16" s="62"/>
      <c r="ZX16" s="62"/>
      <c r="ZY16" s="62"/>
      <c r="ZZ16" s="62"/>
      <c r="AAA16" s="62"/>
      <c r="AAB16" s="62"/>
      <c r="AAC16" s="62"/>
      <c r="AAD16" s="62"/>
      <c r="AAE16" s="62"/>
      <c r="AAF16" s="62"/>
      <c r="AAG16" s="62"/>
      <c r="AAH16" s="62"/>
      <c r="AAI16" s="62"/>
      <c r="AAJ16" s="62"/>
      <c r="AAK16" s="62"/>
      <c r="AAL16" s="62"/>
      <c r="AAM16" s="62"/>
      <c r="AAN16" s="62"/>
      <c r="AAO16" s="62"/>
      <c r="AAP16" s="62"/>
      <c r="AAQ16" s="62"/>
      <c r="AAR16" s="62"/>
      <c r="AAS16" s="62"/>
      <c r="AAT16" s="62"/>
      <c r="AAU16" s="62"/>
      <c r="AAV16" s="62"/>
      <c r="AAW16" s="62"/>
      <c r="AAX16" s="62"/>
      <c r="AAY16" s="62"/>
      <c r="AAZ16" s="62"/>
      <c r="ABA16" s="62"/>
      <c r="ABB16" s="62"/>
      <c r="ABC16" s="62"/>
      <c r="ABD16" s="62"/>
      <c r="ABE16" s="62"/>
      <c r="ABF16" s="62"/>
      <c r="ABG16" s="62"/>
      <c r="ABH16" s="62"/>
      <c r="ABI16" s="62"/>
      <c r="ABJ16" s="62"/>
      <c r="ABK16" s="62"/>
      <c r="ABL16" s="62"/>
      <c r="ABM16" s="62"/>
      <c r="ABN16" s="62"/>
      <c r="ABO16" s="62"/>
      <c r="ABP16" s="62"/>
      <c r="ABQ16" s="62"/>
      <c r="ABR16" s="62"/>
      <c r="ABS16" s="62"/>
      <c r="ABT16" s="62"/>
      <c r="ABU16" s="62"/>
      <c r="ABV16" s="62"/>
      <c r="ABW16" s="62"/>
      <c r="ABX16" s="62"/>
      <c r="ABY16" s="62"/>
      <c r="ABZ16" s="62"/>
      <c r="ACA16" s="62"/>
      <c r="ACB16" s="62"/>
      <c r="ACC16" s="62"/>
      <c r="ACD16" s="62"/>
      <c r="ACE16" s="62"/>
      <c r="ACF16" s="62"/>
      <c r="ACG16" s="62"/>
      <c r="ACH16" s="62"/>
      <c r="ACI16" s="62"/>
      <c r="ACJ16" s="62"/>
      <c r="ACK16" s="62"/>
      <c r="ACL16" s="62"/>
      <c r="ACM16" s="62"/>
      <c r="ACN16" s="62"/>
      <c r="ACO16" s="62"/>
      <c r="ACP16" s="62"/>
      <c r="ACQ16" s="62"/>
      <c r="ACR16" s="62"/>
      <c r="ACS16" s="62"/>
      <c r="ACT16" s="62"/>
      <c r="ACU16" s="62"/>
      <c r="ACV16" s="62"/>
      <c r="ACW16" s="62"/>
      <c r="ACX16" s="62"/>
      <c r="ACY16" s="62"/>
      <c r="ACZ16" s="62"/>
      <c r="ADA16" s="62"/>
      <c r="ADB16" s="62"/>
      <c r="ADC16" s="62"/>
      <c r="ADD16" s="62"/>
      <c r="ADE16" s="62"/>
      <c r="ADF16" s="62"/>
      <c r="ADG16" s="62"/>
      <c r="ADH16" s="62"/>
      <c r="ADI16" s="62"/>
      <c r="ADJ16" s="62"/>
      <c r="ADK16" s="62"/>
      <c r="ADL16" s="62"/>
      <c r="ADM16" s="62"/>
      <c r="ADN16" s="62"/>
      <c r="ADO16" s="62"/>
      <c r="ADP16" s="62"/>
      <c r="ADQ16" s="62"/>
      <c r="ADR16" s="62"/>
      <c r="ADS16" s="62"/>
      <c r="ADT16" s="62"/>
      <c r="ADU16" s="62"/>
      <c r="ADV16" s="62"/>
      <c r="ADW16" s="62"/>
      <c r="ADX16" s="62"/>
      <c r="ADY16" s="62"/>
      <c r="ADZ16" s="62"/>
      <c r="AEA16" s="62"/>
      <c r="AEB16" s="62"/>
      <c r="AEC16" s="62"/>
      <c r="AED16" s="62"/>
      <c r="AEE16" s="62"/>
      <c r="AEF16" s="62"/>
      <c r="AEG16" s="62"/>
      <c r="AEH16" s="62"/>
      <c r="AEI16" s="62"/>
      <c r="AEJ16" s="62"/>
      <c r="AEK16" s="62"/>
      <c r="AEL16" s="62"/>
      <c r="AEM16" s="62"/>
      <c r="AEN16" s="62"/>
      <c r="AEO16" s="62"/>
      <c r="AEP16" s="62"/>
      <c r="AEQ16" s="62"/>
      <c r="AER16" s="62"/>
      <c r="AES16" s="62"/>
      <c r="AET16" s="62"/>
      <c r="AEU16" s="62"/>
      <c r="AEV16" s="62"/>
      <c r="AEW16" s="62"/>
      <c r="AEX16" s="62"/>
      <c r="AEY16" s="62"/>
      <c r="AEZ16" s="62"/>
      <c r="AFA16" s="62"/>
      <c r="AFB16" s="62"/>
      <c r="AFC16" s="62"/>
      <c r="AFD16" s="62"/>
      <c r="AFE16" s="62"/>
      <c r="AFF16" s="62"/>
      <c r="AFG16" s="62"/>
      <c r="AFH16" s="62"/>
      <c r="AFI16" s="62"/>
      <c r="AFJ16" s="62"/>
      <c r="AFK16" s="62"/>
      <c r="AFL16" s="62"/>
      <c r="AFM16" s="62"/>
      <c r="AFN16" s="62"/>
      <c r="AFO16" s="62"/>
      <c r="AFP16" s="62"/>
      <c r="AFQ16" s="62"/>
      <c r="AFR16" s="62"/>
      <c r="AFS16" s="62"/>
      <c r="AFT16" s="62"/>
      <c r="AFU16" s="62"/>
      <c r="AFV16" s="62"/>
      <c r="AFW16" s="62"/>
      <c r="AFX16" s="62"/>
      <c r="AFY16" s="62"/>
      <c r="AFZ16" s="62"/>
      <c r="AGA16" s="62"/>
      <c r="AGB16" s="62"/>
      <c r="AGC16" s="62"/>
      <c r="AGD16" s="62"/>
      <c r="AGE16" s="62"/>
      <c r="AGF16" s="62"/>
      <c r="AGG16" s="62"/>
      <c r="AGH16" s="62"/>
      <c r="AGI16" s="62"/>
      <c r="AGJ16" s="62"/>
      <c r="AGK16" s="62"/>
      <c r="AGL16" s="62"/>
      <c r="AGM16" s="62"/>
      <c r="AGN16" s="62"/>
      <c r="AGO16" s="62"/>
      <c r="AGP16" s="62"/>
      <c r="AGQ16" s="62"/>
      <c r="AGR16" s="62"/>
      <c r="AGS16" s="62"/>
      <c r="AGT16" s="62"/>
      <c r="AGU16" s="62"/>
      <c r="AGV16" s="62"/>
      <c r="AGW16" s="62"/>
      <c r="AGX16" s="62"/>
      <c r="AGY16" s="62"/>
      <c r="AGZ16" s="62"/>
      <c r="AHA16" s="62"/>
      <c r="AHB16" s="62"/>
      <c r="AHC16" s="62"/>
      <c r="AHD16" s="62"/>
      <c r="AHE16" s="62"/>
      <c r="AHF16" s="62"/>
      <c r="AHG16" s="62"/>
      <c r="AHH16" s="62"/>
      <c r="AHI16" s="62"/>
      <c r="AHJ16" s="62"/>
      <c r="AHK16" s="62"/>
      <c r="AHL16" s="62"/>
      <c r="AHM16" s="62"/>
      <c r="AHN16" s="62"/>
      <c r="AHO16" s="62"/>
      <c r="AHP16" s="62"/>
      <c r="AHQ16" s="62"/>
      <c r="AHR16" s="62"/>
      <c r="AHS16" s="62"/>
      <c r="AHT16" s="62"/>
      <c r="AHU16" s="62"/>
      <c r="AHV16" s="62"/>
      <c r="AHW16" s="62"/>
      <c r="AHX16" s="62"/>
      <c r="AHY16" s="62"/>
      <c r="AHZ16" s="62"/>
      <c r="AIA16" s="62"/>
      <c r="AIB16" s="62"/>
      <c r="AIC16" s="62"/>
      <c r="AID16" s="62"/>
      <c r="AIE16" s="62"/>
      <c r="AIF16" s="62"/>
      <c r="AIG16" s="62"/>
      <c r="AIH16" s="62"/>
      <c r="AII16" s="62"/>
      <c r="AIJ16" s="62"/>
      <c r="AIK16" s="62"/>
      <c r="AIL16" s="62"/>
      <c r="AIM16" s="62"/>
      <c r="AIN16" s="62"/>
      <c r="AIO16" s="62"/>
      <c r="AIP16" s="62"/>
      <c r="AIQ16" s="62"/>
      <c r="AIR16" s="62"/>
      <c r="AIS16" s="62"/>
      <c r="AIT16" s="62"/>
      <c r="AIU16" s="62"/>
      <c r="AIV16" s="62"/>
      <c r="AIW16" s="62"/>
      <c r="AIX16" s="62"/>
      <c r="AIY16" s="62"/>
      <c r="AIZ16" s="62"/>
      <c r="AJA16" s="62"/>
      <c r="AJB16" s="62"/>
      <c r="AJC16" s="62"/>
      <c r="AJD16" s="62"/>
      <c r="AJE16" s="62"/>
      <c r="AJF16" s="62"/>
      <c r="AJG16" s="62"/>
      <c r="AJH16" s="62"/>
      <c r="AJI16" s="62"/>
      <c r="AJJ16" s="62"/>
      <c r="AJK16" s="62"/>
      <c r="AJL16" s="62"/>
      <c r="AJM16" s="62"/>
      <c r="AJN16" s="62"/>
      <c r="AJO16" s="62"/>
      <c r="AJP16" s="62"/>
      <c r="AJQ16" s="62"/>
      <c r="AJR16" s="62"/>
      <c r="AJS16" s="62"/>
      <c r="AJT16" s="62"/>
      <c r="AJU16" s="62"/>
      <c r="AJV16" s="62"/>
      <c r="AJW16" s="62"/>
      <c r="AJX16" s="62"/>
      <c r="AJY16" s="62"/>
      <c r="AJZ16" s="62"/>
      <c r="AKA16" s="62"/>
      <c r="AKB16" s="62"/>
      <c r="AKC16" s="62"/>
      <c r="AKD16" s="62"/>
      <c r="AKE16" s="62"/>
      <c r="AKF16" s="62"/>
      <c r="AKG16" s="62"/>
      <c r="AKH16" s="62"/>
      <c r="AKI16" s="62"/>
      <c r="AKJ16" s="62"/>
      <c r="AKK16" s="62"/>
      <c r="AKL16" s="62"/>
      <c r="AKM16" s="62"/>
      <c r="AKN16" s="62"/>
      <c r="AKO16" s="62"/>
      <c r="AKP16" s="62"/>
      <c r="AKQ16" s="62"/>
      <c r="AKR16" s="62"/>
      <c r="AKS16" s="62"/>
      <c r="AKT16" s="62"/>
      <c r="AKU16" s="62"/>
      <c r="AKV16" s="62"/>
      <c r="AKW16" s="62"/>
      <c r="AKX16" s="62"/>
      <c r="AKY16" s="62"/>
      <c r="AKZ16" s="62"/>
      <c r="ALA16" s="62"/>
      <c r="ALB16" s="62"/>
      <c r="ALC16" s="62"/>
      <c r="ALD16" s="62"/>
      <c r="ALE16" s="62"/>
      <c r="ALF16" s="62"/>
      <c r="ALG16" s="62"/>
      <c r="ALH16" s="62"/>
      <c r="ALI16" s="62"/>
      <c r="ALJ16" s="62"/>
      <c r="ALK16" s="62"/>
      <c r="ALL16" s="62"/>
      <c r="ALM16" s="62"/>
      <c r="ALN16" s="62"/>
      <c r="ALO16" s="62"/>
      <c r="ALP16" s="62"/>
      <c r="ALQ16" s="62"/>
      <c r="ALR16" s="62"/>
      <c r="ALS16" s="62"/>
      <c r="ALT16" s="62"/>
      <c r="ALU16" s="62"/>
      <c r="ALV16" s="62"/>
      <c r="ALW16" s="62"/>
      <c r="ALX16" s="62"/>
      <c r="ALY16" s="62"/>
      <c r="ALZ16" s="62"/>
      <c r="AMA16" s="62"/>
      <c r="AMB16" s="62"/>
      <c r="AMC16" s="62"/>
      <c r="AMD16" s="62"/>
      <c r="AME16" s="62"/>
      <c r="AMF16" s="62"/>
      <c r="AMG16" s="62"/>
      <c r="AMH16" s="62"/>
      <c r="AMI16" s="62"/>
      <c r="AMJ16" s="62"/>
    </row>
    <row r="17" spans="1:1024" ht="15.75" x14ac:dyDescent="0.25">
      <c r="A17" s="81" t="s">
        <v>101</v>
      </c>
      <c r="B17" s="82"/>
      <c r="C17" s="83"/>
      <c r="D17" s="62"/>
      <c r="E17" s="59"/>
      <c r="F17" s="60"/>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c r="IW17" s="62"/>
      <c r="IX17" s="62"/>
      <c r="IY17" s="62"/>
      <c r="IZ17" s="62"/>
      <c r="JA17" s="62"/>
      <c r="JB17" s="62"/>
      <c r="JC17" s="62"/>
      <c r="JD17" s="62"/>
      <c r="JE17" s="62"/>
      <c r="JF17" s="62"/>
      <c r="JG17" s="62"/>
      <c r="JH17" s="62"/>
      <c r="JI17" s="62"/>
      <c r="JJ17" s="62"/>
      <c r="JK17" s="62"/>
      <c r="JL17" s="62"/>
      <c r="JM17" s="62"/>
      <c r="JN17" s="62"/>
      <c r="JO17" s="62"/>
      <c r="JP17" s="62"/>
      <c r="JQ17" s="62"/>
      <c r="JR17" s="62"/>
      <c r="JS17" s="62"/>
      <c r="JT17" s="62"/>
      <c r="JU17" s="62"/>
      <c r="JV17" s="62"/>
      <c r="JW17" s="62"/>
      <c r="JX17" s="62"/>
      <c r="JY17" s="62"/>
      <c r="JZ17" s="62"/>
      <c r="KA17" s="62"/>
      <c r="KB17" s="62"/>
      <c r="KC17" s="62"/>
      <c r="KD17" s="62"/>
      <c r="KE17" s="62"/>
      <c r="KF17" s="62"/>
      <c r="KG17" s="62"/>
      <c r="KH17" s="62"/>
      <c r="KI17" s="62"/>
      <c r="KJ17" s="62"/>
      <c r="KK17" s="62"/>
      <c r="KL17" s="62"/>
      <c r="KM17" s="62"/>
      <c r="KN17" s="62"/>
      <c r="KO17" s="62"/>
      <c r="KP17" s="62"/>
      <c r="KQ17" s="62"/>
      <c r="KR17" s="62"/>
      <c r="KS17" s="62"/>
      <c r="KT17" s="62"/>
      <c r="KU17" s="62"/>
      <c r="KV17" s="62"/>
      <c r="KW17" s="62"/>
      <c r="KX17" s="62"/>
      <c r="KY17" s="62"/>
      <c r="KZ17" s="62"/>
      <c r="LA17" s="62"/>
      <c r="LB17" s="62"/>
      <c r="LC17" s="62"/>
      <c r="LD17" s="62"/>
      <c r="LE17" s="62"/>
      <c r="LF17" s="62"/>
      <c r="LG17" s="62"/>
      <c r="LH17" s="62"/>
      <c r="LI17" s="62"/>
      <c r="LJ17" s="62"/>
      <c r="LK17" s="62"/>
      <c r="LL17" s="62"/>
      <c r="LM17" s="62"/>
      <c r="LN17" s="62"/>
      <c r="LO17" s="62"/>
      <c r="LP17" s="62"/>
      <c r="LQ17" s="62"/>
      <c r="LR17" s="62"/>
      <c r="LS17" s="62"/>
      <c r="LT17" s="62"/>
      <c r="LU17" s="62"/>
      <c r="LV17" s="62"/>
      <c r="LW17" s="62"/>
      <c r="LX17" s="62"/>
      <c r="LY17" s="62"/>
      <c r="LZ17" s="62"/>
      <c r="MA17" s="62"/>
      <c r="MB17" s="62"/>
      <c r="MC17" s="62"/>
      <c r="MD17" s="62"/>
      <c r="ME17" s="62"/>
      <c r="MF17" s="62"/>
      <c r="MG17" s="62"/>
      <c r="MH17" s="62"/>
      <c r="MI17" s="62"/>
      <c r="MJ17" s="62"/>
      <c r="MK17" s="62"/>
      <c r="ML17" s="62"/>
      <c r="MM17" s="62"/>
      <c r="MN17" s="62"/>
      <c r="MO17" s="62"/>
      <c r="MP17" s="62"/>
      <c r="MQ17" s="62"/>
      <c r="MR17" s="62"/>
      <c r="MS17" s="62"/>
      <c r="MT17" s="62"/>
      <c r="MU17" s="62"/>
      <c r="MV17" s="62"/>
      <c r="MW17" s="62"/>
      <c r="MX17" s="62"/>
      <c r="MY17" s="62"/>
      <c r="MZ17" s="62"/>
      <c r="NA17" s="62"/>
      <c r="NB17" s="62"/>
      <c r="NC17" s="62"/>
      <c r="ND17" s="62"/>
      <c r="NE17" s="62"/>
      <c r="NF17" s="62"/>
      <c r="NG17" s="62"/>
      <c r="NH17" s="62"/>
      <c r="NI17" s="62"/>
      <c r="NJ17" s="62"/>
      <c r="NK17" s="62"/>
      <c r="NL17" s="62"/>
      <c r="NM17" s="62"/>
      <c r="NN17" s="62"/>
      <c r="NO17" s="62"/>
      <c r="NP17" s="62"/>
      <c r="NQ17" s="62"/>
      <c r="NR17" s="62"/>
      <c r="NS17" s="62"/>
      <c r="NT17" s="62"/>
      <c r="NU17" s="62"/>
      <c r="NV17" s="62"/>
      <c r="NW17" s="62"/>
      <c r="NX17" s="62"/>
      <c r="NY17" s="62"/>
      <c r="NZ17" s="62"/>
      <c r="OA17" s="62"/>
      <c r="OB17" s="62"/>
      <c r="OC17" s="62"/>
      <c r="OD17" s="62"/>
      <c r="OE17" s="62"/>
      <c r="OF17" s="62"/>
      <c r="OG17" s="62"/>
      <c r="OH17" s="62"/>
      <c r="OI17" s="62"/>
      <c r="OJ17" s="62"/>
      <c r="OK17" s="62"/>
      <c r="OL17" s="62"/>
      <c r="OM17" s="62"/>
      <c r="ON17" s="62"/>
      <c r="OO17" s="62"/>
      <c r="OP17" s="62"/>
      <c r="OQ17" s="62"/>
      <c r="OR17" s="62"/>
      <c r="OS17" s="62"/>
      <c r="OT17" s="62"/>
      <c r="OU17" s="62"/>
      <c r="OV17" s="62"/>
      <c r="OW17" s="62"/>
      <c r="OX17" s="62"/>
      <c r="OY17" s="62"/>
      <c r="OZ17" s="62"/>
      <c r="PA17" s="62"/>
      <c r="PB17" s="62"/>
      <c r="PC17" s="62"/>
      <c r="PD17" s="62"/>
      <c r="PE17" s="62"/>
      <c r="PF17" s="62"/>
      <c r="PG17" s="62"/>
      <c r="PH17" s="62"/>
      <c r="PI17" s="62"/>
      <c r="PJ17" s="62"/>
      <c r="PK17" s="62"/>
      <c r="PL17" s="62"/>
      <c r="PM17" s="62"/>
      <c r="PN17" s="62"/>
      <c r="PO17" s="62"/>
      <c r="PP17" s="62"/>
      <c r="PQ17" s="62"/>
      <c r="PR17" s="62"/>
      <c r="PS17" s="62"/>
      <c r="PT17" s="62"/>
      <c r="PU17" s="62"/>
      <c r="PV17" s="62"/>
      <c r="PW17" s="62"/>
      <c r="PX17" s="62"/>
      <c r="PY17" s="62"/>
      <c r="PZ17" s="62"/>
      <c r="QA17" s="62"/>
      <c r="QB17" s="62"/>
      <c r="QC17" s="62"/>
      <c r="QD17" s="62"/>
      <c r="QE17" s="62"/>
      <c r="QF17" s="62"/>
      <c r="QG17" s="62"/>
      <c r="QH17" s="62"/>
      <c r="QI17" s="62"/>
      <c r="QJ17" s="62"/>
      <c r="QK17" s="62"/>
      <c r="QL17" s="62"/>
      <c r="QM17" s="62"/>
      <c r="QN17" s="62"/>
      <c r="QO17" s="62"/>
      <c r="QP17" s="62"/>
      <c r="QQ17" s="62"/>
      <c r="QR17" s="62"/>
      <c r="QS17" s="62"/>
      <c r="QT17" s="62"/>
      <c r="QU17" s="62"/>
      <c r="QV17" s="62"/>
      <c r="QW17" s="62"/>
      <c r="QX17" s="62"/>
      <c r="QY17" s="62"/>
      <c r="QZ17" s="62"/>
      <c r="RA17" s="62"/>
      <c r="RB17" s="62"/>
      <c r="RC17" s="62"/>
      <c r="RD17" s="62"/>
      <c r="RE17" s="62"/>
      <c r="RF17" s="62"/>
      <c r="RG17" s="62"/>
      <c r="RH17" s="62"/>
      <c r="RI17" s="62"/>
      <c r="RJ17" s="62"/>
      <c r="RK17" s="62"/>
      <c r="RL17" s="62"/>
      <c r="RM17" s="62"/>
      <c r="RN17" s="62"/>
      <c r="RO17" s="62"/>
      <c r="RP17" s="62"/>
      <c r="RQ17" s="62"/>
      <c r="RR17" s="62"/>
      <c r="RS17" s="62"/>
      <c r="RT17" s="62"/>
      <c r="RU17" s="62"/>
      <c r="RV17" s="62"/>
      <c r="RW17" s="62"/>
      <c r="RX17" s="62"/>
      <c r="RY17" s="62"/>
      <c r="RZ17" s="62"/>
      <c r="SA17" s="62"/>
      <c r="SB17" s="62"/>
      <c r="SC17" s="62"/>
      <c r="SD17" s="62"/>
      <c r="SE17" s="62"/>
      <c r="SF17" s="62"/>
      <c r="SG17" s="62"/>
      <c r="SH17" s="62"/>
      <c r="SI17" s="62"/>
      <c r="SJ17" s="62"/>
      <c r="SK17" s="62"/>
      <c r="SL17" s="62"/>
      <c r="SM17" s="62"/>
      <c r="SN17" s="62"/>
      <c r="SO17" s="62"/>
      <c r="SP17" s="62"/>
      <c r="SQ17" s="62"/>
      <c r="SR17" s="62"/>
      <c r="SS17" s="62"/>
      <c r="ST17" s="62"/>
      <c r="SU17" s="62"/>
      <c r="SV17" s="62"/>
      <c r="SW17" s="62"/>
      <c r="SX17" s="62"/>
      <c r="SY17" s="62"/>
      <c r="SZ17" s="62"/>
      <c r="TA17" s="62"/>
      <c r="TB17" s="62"/>
      <c r="TC17" s="62"/>
      <c r="TD17" s="62"/>
      <c r="TE17" s="62"/>
      <c r="TF17" s="62"/>
      <c r="TG17" s="62"/>
      <c r="TH17" s="62"/>
      <c r="TI17" s="62"/>
      <c r="TJ17" s="62"/>
      <c r="TK17" s="62"/>
      <c r="TL17" s="62"/>
      <c r="TM17" s="62"/>
      <c r="TN17" s="62"/>
      <c r="TO17" s="62"/>
      <c r="TP17" s="62"/>
      <c r="TQ17" s="62"/>
      <c r="TR17" s="62"/>
      <c r="TS17" s="62"/>
      <c r="TT17" s="62"/>
      <c r="TU17" s="62"/>
      <c r="TV17" s="62"/>
      <c r="TW17" s="62"/>
      <c r="TX17" s="62"/>
      <c r="TY17" s="62"/>
      <c r="TZ17" s="62"/>
      <c r="UA17" s="62"/>
      <c r="UB17" s="62"/>
      <c r="UC17" s="62"/>
      <c r="UD17" s="62"/>
      <c r="UE17" s="62"/>
      <c r="UF17" s="62"/>
      <c r="UG17" s="62"/>
      <c r="UH17" s="62"/>
      <c r="UI17" s="62"/>
      <c r="UJ17" s="62"/>
      <c r="UK17" s="62"/>
      <c r="UL17" s="62"/>
      <c r="UM17" s="62"/>
      <c r="UN17" s="62"/>
      <c r="UO17" s="62"/>
      <c r="UP17" s="62"/>
      <c r="UQ17" s="62"/>
      <c r="UR17" s="62"/>
      <c r="US17" s="62"/>
      <c r="UT17" s="62"/>
      <c r="UU17" s="62"/>
      <c r="UV17" s="62"/>
      <c r="UW17" s="62"/>
      <c r="UX17" s="62"/>
      <c r="UY17" s="62"/>
      <c r="UZ17" s="62"/>
      <c r="VA17" s="62"/>
      <c r="VB17" s="62"/>
      <c r="VC17" s="62"/>
      <c r="VD17" s="62"/>
      <c r="VE17" s="62"/>
      <c r="VF17" s="62"/>
      <c r="VG17" s="62"/>
      <c r="VH17" s="62"/>
      <c r="VI17" s="62"/>
      <c r="VJ17" s="62"/>
      <c r="VK17" s="62"/>
      <c r="VL17" s="62"/>
      <c r="VM17" s="62"/>
      <c r="VN17" s="62"/>
      <c r="VO17" s="62"/>
      <c r="VP17" s="62"/>
      <c r="VQ17" s="62"/>
      <c r="VR17" s="62"/>
      <c r="VS17" s="62"/>
      <c r="VT17" s="62"/>
      <c r="VU17" s="62"/>
      <c r="VV17" s="62"/>
      <c r="VW17" s="62"/>
      <c r="VX17" s="62"/>
      <c r="VY17" s="62"/>
      <c r="VZ17" s="62"/>
      <c r="WA17" s="62"/>
      <c r="WB17" s="62"/>
      <c r="WC17" s="62"/>
      <c r="WD17" s="62"/>
      <c r="WE17" s="62"/>
      <c r="WF17" s="62"/>
      <c r="WG17" s="62"/>
      <c r="WH17" s="62"/>
      <c r="WI17" s="62"/>
      <c r="WJ17" s="62"/>
      <c r="WK17" s="62"/>
      <c r="WL17" s="62"/>
      <c r="WM17" s="62"/>
      <c r="WN17" s="62"/>
      <c r="WO17" s="62"/>
      <c r="WP17" s="62"/>
      <c r="WQ17" s="62"/>
      <c r="WR17" s="62"/>
      <c r="WS17" s="62"/>
      <c r="WT17" s="62"/>
      <c r="WU17" s="62"/>
      <c r="WV17" s="62"/>
      <c r="WW17" s="62"/>
      <c r="WX17" s="62"/>
      <c r="WY17" s="62"/>
      <c r="WZ17" s="62"/>
      <c r="XA17" s="62"/>
      <c r="XB17" s="62"/>
      <c r="XC17" s="62"/>
      <c r="XD17" s="62"/>
      <c r="XE17" s="62"/>
      <c r="XF17" s="62"/>
      <c r="XG17" s="62"/>
      <c r="XH17" s="62"/>
      <c r="XI17" s="62"/>
      <c r="XJ17" s="62"/>
      <c r="XK17" s="62"/>
      <c r="XL17" s="62"/>
      <c r="XM17" s="62"/>
      <c r="XN17" s="62"/>
      <c r="XO17" s="62"/>
      <c r="XP17" s="62"/>
      <c r="XQ17" s="62"/>
      <c r="XR17" s="62"/>
      <c r="XS17" s="62"/>
      <c r="XT17" s="62"/>
      <c r="XU17" s="62"/>
      <c r="XV17" s="62"/>
      <c r="XW17" s="62"/>
      <c r="XX17" s="62"/>
      <c r="XY17" s="62"/>
      <c r="XZ17" s="62"/>
      <c r="YA17" s="62"/>
      <c r="YB17" s="62"/>
      <c r="YC17" s="62"/>
      <c r="YD17" s="62"/>
      <c r="YE17" s="62"/>
      <c r="YF17" s="62"/>
      <c r="YG17" s="62"/>
      <c r="YH17" s="62"/>
      <c r="YI17" s="62"/>
      <c r="YJ17" s="62"/>
      <c r="YK17" s="62"/>
      <c r="YL17" s="62"/>
      <c r="YM17" s="62"/>
      <c r="YN17" s="62"/>
      <c r="YO17" s="62"/>
      <c r="YP17" s="62"/>
      <c r="YQ17" s="62"/>
      <c r="YR17" s="62"/>
      <c r="YS17" s="62"/>
      <c r="YT17" s="62"/>
      <c r="YU17" s="62"/>
      <c r="YV17" s="62"/>
      <c r="YW17" s="62"/>
      <c r="YX17" s="62"/>
      <c r="YY17" s="62"/>
      <c r="YZ17" s="62"/>
      <c r="ZA17" s="62"/>
      <c r="ZB17" s="62"/>
      <c r="ZC17" s="62"/>
      <c r="ZD17" s="62"/>
      <c r="ZE17" s="62"/>
      <c r="ZF17" s="62"/>
      <c r="ZG17" s="62"/>
      <c r="ZH17" s="62"/>
      <c r="ZI17" s="62"/>
      <c r="ZJ17" s="62"/>
      <c r="ZK17" s="62"/>
      <c r="ZL17" s="62"/>
      <c r="ZM17" s="62"/>
      <c r="ZN17" s="62"/>
      <c r="ZO17" s="62"/>
      <c r="ZP17" s="62"/>
      <c r="ZQ17" s="62"/>
      <c r="ZR17" s="62"/>
      <c r="ZS17" s="62"/>
      <c r="ZT17" s="62"/>
      <c r="ZU17" s="62"/>
      <c r="ZV17" s="62"/>
      <c r="ZW17" s="62"/>
      <c r="ZX17" s="62"/>
      <c r="ZY17" s="62"/>
      <c r="ZZ17" s="62"/>
      <c r="AAA17" s="62"/>
      <c r="AAB17" s="62"/>
      <c r="AAC17" s="62"/>
      <c r="AAD17" s="62"/>
      <c r="AAE17" s="62"/>
      <c r="AAF17" s="62"/>
      <c r="AAG17" s="62"/>
      <c r="AAH17" s="62"/>
      <c r="AAI17" s="62"/>
      <c r="AAJ17" s="62"/>
      <c r="AAK17" s="62"/>
      <c r="AAL17" s="62"/>
      <c r="AAM17" s="62"/>
      <c r="AAN17" s="62"/>
      <c r="AAO17" s="62"/>
      <c r="AAP17" s="62"/>
      <c r="AAQ17" s="62"/>
      <c r="AAR17" s="62"/>
      <c r="AAS17" s="62"/>
      <c r="AAT17" s="62"/>
      <c r="AAU17" s="62"/>
      <c r="AAV17" s="62"/>
      <c r="AAW17" s="62"/>
      <c r="AAX17" s="62"/>
      <c r="AAY17" s="62"/>
      <c r="AAZ17" s="62"/>
      <c r="ABA17" s="62"/>
      <c r="ABB17" s="62"/>
      <c r="ABC17" s="62"/>
      <c r="ABD17" s="62"/>
      <c r="ABE17" s="62"/>
      <c r="ABF17" s="62"/>
      <c r="ABG17" s="62"/>
      <c r="ABH17" s="62"/>
      <c r="ABI17" s="62"/>
      <c r="ABJ17" s="62"/>
      <c r="ABK17" s="62"/>
      <c r="ABL17" s="62"/>
      <c r="ABM17" s="62"/>
      <c r="ABN17" s="62"/>
      <c r="ABO17" s="62"/>
      <c r="ABP17" s="62"/>
      <c r="ABQ17" s="62"/>
      <c r="ABR17" s="62"/>
      <c r="ABS17" s="62"/>
      <c r="ABT17" s="62"/>
      <c r="ABU17" s="62"/>
      <c r="ABV17" s="62"/>
      <c r="ABW17" s="62"/>
      <c r="ABX17" s="62"/>
      <c r="ABY17" s="62"/>
      <c r="ABZ17" s="62"/>
      <c r="ACA17" s="62"/>
      <c r="ACB17" s="62"/>
      <c r="ACC17" s="62"/>
      <c r="ACD17" s="62"/>
      <c r="ACE17" s="62"/>
      <c r="ACF17" s="62"/>
      <c r="ACG17" s="62"/>
      <c r="ACH17" s="62"/>
      <c r="ACI17" s="62"/>
      <c r="ACJ17" s="62"/>
      <c r="ACK17" s="62"/>
      <c r="ACL17" s="62"/>
      <c r="ACM17" s="62"/>
      <c r="ACN17" s="62"/>
      <c r="ACO17" s="62"/>
      <c r="ACP17" s="62"/>
      <c r="ACQ17" s="62"/>
      <c r="ACR17" s="62"/>
      <c r="ACS17" s="62"/>
      <c r="ACT17" s="62"/>
      <c r="ACU17" s="62"/>
      <c r="ACV17" s="62"/>
      <c r="ACW17" s="62"/>
      <c r="ACX17" s="62"/>
      <c r="ACY17" s="62"/>
      <c r="ACZ17" s="62"/>
      <c r="ADA17" s="62"/>
      <c r="ADB17" s="62"/>
      <c r="ADC17" s="62"/>
      <c r="ADD17" s="62"/>
      <c r="ADE17" s="62"/>
      <c r="ADF17" s="62"/>
      <c r="ADG17" s="62"/>
      <c r="ADH17" s="62"/>
      <c r="ADI17" s="62"/>
      <c r="ADJ17" s="62"/>
      <c r="ADK17" s="62"/>
      <c r="ADL17" s="62"/>
      <c r="ADM17" s="62"/>
      <c r="ADN17" s="62"/>
      <c r="ADO17" s="62"/>
      <c r="ADP17" s="62"/>
      <c r="ADQ17" s="62"/>
      <c r="ADR17" s="62"/>
      <c r="ADS17" s="62"/>
      <c r="ADT17" s="62"/>
      <c r="ADU17" s="62"/>
      <c r="ADV17" s="62"/>
      <c r="ADW17" s="62"/>
      <c r="ADX17" s="62"/>
      <c r="ADY17" s="62"/>
      <c r="ADZ17" s="62"/>
      <c r="AEA17" s="62"/>
      <c r="AEB17" s="62"/>
      <c r="AEC17" s="62"/>
      <c r="AED17" s="62"/>
      <c r="AEE17" s="62"/>
      <c r="AEF17" s="62"/>
      <c r="AEG17" s="62"/>
      <c r="AEH17" s="62"/>
      <c r="AEI17" s="62"/>
      <c r="AEJ17" s="62"/>
      <c r="AEK17" s="62"/>
      <c r="AEL17" s="62"/>
      <c r="AEM17" s="62"/>
      <c r="AEN17" s="62"/>
      <c r="AEO17" s="62"/>
      <c r="AEP17" s="62"/>
      <c r="AEQ17" s="62"/>
      <c r="AER17" s="62"/>
      <c r="AES17" s="62"/>
      <c r="AET17" s="62"/>
      <c r="AEU17" s="62"/>
      <c r="AEV17" s="62"/>
      <c r="AEW17" s="62"/>
      <c r="AEX17" s="62"/>
      <c r="AEY17" s="62"/>
      <c r="AEZ17" s="62"/>
      <c r="AFA17" s="62"/>
      <c r="AFB17" s="62"/>
      <c r="AFC17" s="62"/>
      <c r="AFD17" s="62"/>
      <c r="AFE17" s="62"/>
      <c r="AFF17" s="62"/>
      <c r="AFG17" s="62"/>
      <c r="AFH17" s="62"/>
      <c r="AFI17" s="62"/>
      <c r="AFJ17" s="62"/>
      <c r="AFK17" s="62"/>
      <c r="AFL17" s="62"/>
      <c r="AFM17" s="62"/>
      <c r="AFN17" s="62"/>
      <c r="AFO17" s="62"/>
      <c r="AFP17" s="62"/>
      <c r="AFQ17" s="62"/>
      <c r="AFR17" s="62"/>
      <c r="AFS17" s="62"/>
      <c r="AFT17" s="62"/>
      <c r="AFU17" s="62"/>
      <c r="AFV17" s="62"/>
      <c r="AFW17" s="62"/>
      <c r="AFX17" s="62"/>
      <c r="AFY17" s="62"/>
      <c r="AFZ17" s="62"/>
      <c r="AGA17" s="62"/>
      <c r="AGB17" s="62"/>
      <c r="AGC17" s="62"/>
      <c r="AGD17" s="62"/>
      <c r="AGE17" s="62"/>
      <c r="AGF17" s="62"/>
      <c r="AGG17" s="62"/>
      <c r="AGH17" s="62"/>
      <c r="AGI17" s="62"/>
      <c r="AGJ17" s="62"/>
      <c r="AGK17" s="62"/>
      <c r="AGL17" s="62"/>
      <c r="AGM17" s="62"/>
      <c r="AGN17" s="62"/>
      <c r="AGO17" s="62"/>
      <c r="AGP17" s="62"/>
      <c r="AGQ17" s="62"/>
      <c r="AGR17" s="62"/>
      <c r="AGS17" s="62"/>
      <c r="AGT17" s="62"/>
      <c r="AGU17" s="62"/>
      <c r="AGV17" s="62"/>
      <c r="AGW17" s="62"/>
      <c r="AGX17" s="62"/>
      <c r="AGY17" s="62"/>
      <c r="AGZ17" s="62"/>
      <c r="AHA17" s="62"/>
      <c r="AHB17" s="62"/>
      <c r="AHC17" s="62"/>
      <c r="AHD17" s="62"/>
      <c r="AHE17" s="62"/>
      <c r="AHF17" s="62"/>
      <c r="AHG17" s="62"/>
      <c r="AHH17" s="62"/>
      <c r="AHI17" s="62"/>
      <c r="AHJ17" s="62"/>
      <c r="AHK17" s="62"/>
      <c r="AHL17" s="62"/>
      <c r="AHM17" s="62"/>
      <c r="AHN17" s="62"/>
      <c r="AHO17" s="62"/>
      <c r="AHP17" s="62"/>
      <c r="AHQ17" s="62"/>
      <c r="AHR17" s="62"/>
      <c r="AHS17" s="62"/>
      <c r="AHT17" s="62"/>
      <c r="AHU17" s="62"/>
      <c r="AHV17" s="62"/>
      <c r="AHW17" s="62"/>
      <c r="AHX17" s="62"/>
      <c r="AHY17" s="62"/>
      <c r="AHZ17" s="62"/>
      <c r="AIA17" s="62"/>
      <c r="AIB17" s="62"/>
      <c r="AIC17" s="62"/>
      <c r="AID17" s="62"/>
      <c r="AIE17" s="62"/>
      <c r="AIF17" s="62"/>
      <c r="AIG17" s="62"/>
      <c r="AIH17" s="62"/>
      <c r="AII17" s="62"/>
      <c r="AIJ17" s="62"/>
      <c r="AIK17" s="62"/>
      <c r="AIL17" s="62"/>
      <c r="AIM17" s="62"/>
      <c r="AIN17" s="62"/>
      <c r="AIO17" s="62"/>
      <c r="AIP17" s="62"/>
      <c r="AIQ17" s="62"/>
      <c r="AIR17" s="62"/>
      <c r="AIS17" s="62"/>
      <c r="AIT17" s="62"/>
      <c r="AIU17" s="62"/>
      <c r="AIV17" s="62"/>
      <c r="AIW17" s="62"/>
      <c r="AIX17" s="62"/>
      <c r="AIY17" s="62"/>
      <c r="AIZ17" s="62"/>
      <c r="AJA17" s="62"/>
      <c r="AJB17" s="62"/>
      <c r="AJC17" s="62"/>
      <c r="AJD17" s="62"/>
      <c r="AJE17" s="62"/>
      <c r="AJF17" s="62"/>
      <c r="AJG17" s="62"/>
      <c r="AJH17" s="62"/>
      <c r="AJI17" s="62"/>
      <c r="AJJ17" s="62"/>
      <c r="AJK17" s="62"/>
      <c r="AJL17" s="62"/>
      <c r="AJM17" s="62"/>
      <c r="AJN17" s="62"/>
      <c r="AJO17" s="62"/>
      <c r="AJP17" s="62"/>
      <c r="AJQ17" s="62"/>
      <c r="AJR17" s="62"/>
      <c r="AJS17" s="62"/>
      <c r="AJT17" s="62"/>
      <c r="AJU17" s="62"/>
      <c r="AJV17" s="62"/>
      <c r="AJW17" s="62"/>
      <c r="AJX17" s="62"/>
      <c r="AJY17" s="62"/>
      <c r="AJZ17" s="62"/>
      <c r="AKA17" s="62"/>
      <c r="AKB17" s="62"/>
      <c r="AKC17" s="62"/>
      <c r="AKD17" s="62"/>
      <c r="AKE17" s="62"/>
      <c r="AKF17" s="62"/>
      <c r="AKG17" s="62"/>
      <c r="AKH17" s="62"/>
      <c r="AKI17" s="62"/>
      <c r="AKJ17" s="62"/>
      <c r="AKK17" s="62"/>
      <c r="AKL17" s="62"/>
      <c r="AKM17" s="62"/>
      <c r="AKN17" s="62"/>
      <c r="AKO17" s="62"/>
      <c r="AKP17" s="62"/>
      <c r="AKQ17" s="62"/>
      <c r="AKR17" s="62"/>
      <c r="AKS17" s="62"/>
      <c r="AKT17" s="62"/>
      <c r="AKU17" s="62"/>
      <c r="AKV17" s="62"/>
      <c r="AKW17" s="62"/>
      <c r="AKX17" s="62"/>
      <c r="AKY17" s="62"/>
      <c r="AKZ17" s="62"/>
      <c r="ALA17" s="62"/>
      <c r="ALB17" s="62"/>
      <c r="ALC17" s="62"/>
      <c r="ALD17" s="62"/>
      <c r="ALE17" s="62"/>
      <c r="ALF17" s="62"/>
      <c r="ALG17" s="62"/>
      <c r="ALH17" s="62"/>
      <c r="ALI17" s="62"/>
      <c r="ALJ17" s="62"/>
      <c r="ALK17" s="62"/>
      <c r="ALL17" s="62"/>
      <c r="ALM17" s="62"/>
      <c r="ALN17" s="62"/>
      <c r="ALO17" s="62"/>
      <c r="ALP17" s="62"/>
      <c r="ALQ17" s="62"/>
      <c r="ALR17" s="62"/>
      <c r="ALS17" s="62"/>
      <c r="ALT17" s="62"/>
      <c r="ALU17" s="62"/>
      <c r="ALV17" s="62"/>
      <c r="ALW17" s="62"/>
      <c r="ALX17" s="62"/>
      <c r="ALY17" s="62"/>
      <c r="ALZ17" s="62"/>
      <c r="AMA17" s="62"/>
      <c r="AMB17" s="62"/>
      <c r="AMC17" s="62"/>
      <c r="AMD17" s="62"/>
      <c r="AME17" s="62"/>
      <c r="AMF17" s="62"/>
      <c r="AMG17" s="62"/>
      <c r="AMH17" s="62"/>
      <c r="AMI17" s="62"/>
      <c r="AMJ17" s="62"/>
    </row>
    <row r="18" spans="1:1024" ht="15.75" x14ac:dyDescent="0.25">
      <c r="A18" s="81" t="s">
        <v>101</v>
      </c>
      <c r="B18" s="82"/>
      <c r="C18" s="83"/>
      <c r="D18" s="62"/>
      <c r="E18" s="59"/>
      <c r="F18" s="60"/>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c r="IW18" s="62"/>
      <c r="IX18" s="62"/>
      <c r="IY18" s="62"/>
      <c r="IZ18" s="62"/>
      <c r="JA18" s="62"/>
      <c r="JB18" s="62"/>
      <c r="JC18" s="62"/>
      <c r="JD18" s="62"/>
      <c r="JE18" s="62"/>
      <c r="JF18" s="62"/>
      <c r="JG18" s="62"/>
      <c r="JH18" s="62"/>
      <c r="JI18" s="62"/>
      <c r="JJ18" s="62"/>
      <c r="JK18" s="62"/>
      <c r="JL18" s="62"/>
      <c r="JM18" s="62"/>
      <c r="JN18" s="62"/>
      <c r="JO18" s="62"/>
      <c r="JP18" s="62"/>
      <c r="JQ18" s="62"/>
      <c r="JR18" s="62"/>
      <c r="JS18" s="62"/>
      <c r="JT18" s="62"/>
      <c r="JU18" s="62"/>
      <c r="JV18" s="62"/>
      <c r="JW18" s="62"/>
      <c r="JX18" s="62"/>
      <c r="JY18" s="62"/>
      <c r="JZ18" s="62"/>
      <c r="KA18" s="62"/>
      <c r="KB18" s="62"/>
      <c r="KC18" s="62"/>
      <c r="KD18" s="62"/>
      <c r="KE18" s="62"/>
      <c r="KF18" s="62"/>
      <c r="KG18" s="62"/>
      <c r="KH18" s="62"/>
      <c r="KI18" s="62"/>
      <c r="KJ18" s="62"/>
      <c r="KK18" s="62"/>
      <c r="KL18" s="62"/>
      <c r="KM18" s="62"/>
      <c r="KN18" s="62"/>
      <c r="KO18" s="62"/>
      <c r="KP18" s="62"/>
      <c r="KQ18" s="62"/>
      <c r="KR18" s="62"/>
      <c r="KS18" s="62"/>
      <c r="KT18" s="62"/>
      <c r="KU18" s="62"/>
      <c r="KV18" s="62"/>
      <c r="KW18" s="62"/>
      <c r="KX18" s="62"/>
      <c r="KY18" s="62"/>
      <c r="KZ18" s="62"/>
      <c r="LA18" s="62"/>
      <c r="LB18" s="62"/>
      <c r="LC18" s="62"/>
      <c r="LD18" s="62"/>
      <c r="LE18" s="62"/>
      <c r="LF18" s="62"/>
      <c r="LG18" s="62"/>
      <c r="LH18" s="62"/>
      <c r="LI18" s="62"/>
      <c r="LJ18" s="62"/>
      <c r="LK18" s="62"/>
      <c r="LL18" s="62"/>
      <c r="LM18" s="62"/>
      <c r="LN18" s="62"/>
      <c r="LO18" s="62"/>
      <c r="LP18" s="62"/>
      <c r="LQ18" s="62"/>
      <c r="LR18" s="62"/>
      <c r="LS18" s="62"/>
      <c r="LT18" s="62"/>
      <c r="LU18" s="62"/>
      <c r="LV18" s="62"/>
      <c r="LW18" s="62"/>
      <c r="LX18" s="62"/>
      <c r="LY18" s="62"/>
      <c r="LZ18" s="62"/>
      <c r="MA18" s="62"/>
      <c r="MB18" s="62"/>
      <c r="MC18" s="62"/>
      <c r="MD18" s="62"/>
      <c r="ME18" s="62"/>
      <c r="MF18" s="62"/>
      <c r="MG18" s="62"/>
      <c r="MH18" s="62"/>
      <c r="MI18" s="62"/>
      <c r="MJ18" s="62"/>
      <c r="MK18" s="62"/>
      <c r="ML18" s="62"/>
      <c r="MM18" s="62"/>
      <c r="MN18" s="62"/>
      <c r="MO18" s="62"/>
      <c r="MP18" s="62"/>
      <c r="MQ18" s="62"/>
      <c r="MR18" s="62"/>
      <c r="MS18" s="62"/>
      <c r="MT18" s="62"/>
      <c r="MU18" s="62"/>
      <c r="MV18" s="62"/>
      <c r="MW18" s="62"/>
      <c r="MX18" s="62"/>
      <c r="MY18" s="62"/>
      <c r="MZ18" s="62"/>
      <c r="NA18" s="62"/>
      <c r="NB18" s="62"/>
      <c r="NC18" s="62"/>
      <c r="ND18" s="62"/>
      <c r="NE18" s="62"/>
      <c r="NF18" s="62"/>
      <c r="NG18" s="62"/>
      <c r="NH18" s="62"/>
      <c r="NI18" s="62"/>
      <c r="NJ18" s="62"/>
      <c r="NK18" s="62"/>
      <c r="NL18" s="62"/>
      <c r="NM18" s="62"/>
      <c r="NN18" s="62"/>
      <c r="NO18" s="62"/>
      <c r="NP18" s="62"/>
      <c r="NQ18" s="62"/>
      <c r="NR18" s="62"/>
      <c r="NS18" s="62"/>
      <c r="NT18" s="62"/>
      <c r="NU18" s="62"/>
      <c r="NV18" s="62"/>
      <c r="NW18" s="62"/>
      <c r="NX18" s="62"/>
      <c r="NY18" s="62"/>
      <c r="NZ18" s="62"/>
      <c r="OA18" s="62"/>
      <c r="OB18" s="62"/>
      <c r="OC18" s="62"/>
      <c r="OD18" s="62"/>
      <c r="OE18" s="62"/>
      <c r="OF18" s="62"/>
      <c r="OG18" s="62"/>
      <c r="OH18" s="62"/>
      <c r="OI18" s="62"/>
      <c r="OJ18" s="62"/>
      <c r="OK18" s="62"/>
      <c r="OL18" s="62"/>
      <c r="OM18" s="62"/>
      <c r="ON18" s="62"/>
      <c r="OO18" s="62"/>
      <c r="OP18" s="62"/>
      <c r="OQ18" s="62"/>
      <c r="OR18" s="62"/>
      <c r="OS18" s="62"/>
      <c r="OT18" s="62"/>
      <c r="OU18" s="62"/>
      <c r="OV18" s="62"/>
      <c r="OW18" s="62"/>
      <c r="OX18" s="62"/>
      <c r="OY18" s="62"/>
      <c r="OZ18" s="62"/>
      <c r="PA18" s="62"/>
      <c r="PB18" s="62"/>
      <c r="PC18" s="62"/>
      <c r="PD18" s="62"/>
      <c r="PE18" s="62"/>
      <c r="PF18" s="62"/>
      <c r="PG18" s="62"/>
      <c r="PH18" s="62"/>
      <c r="PI18" s="62"/>
      <c r="PJ18" s="62"/>
      <c r="PK18" s="62"/>
      <c r="PL18" s="62"/>
      <c r="PM18" s="62"/>
      <c r="PN18" s="62"/>
      <c r="PO18" s="62"/>
      <c r="PP18" s="62"/>
      <c r="PQ18" s="62"/>
      <c r="PR18" s="62"/>
      <c r="PS18" s="62"/>
      <c r="PT18" s="62"/>
      <c r="PU18" s="62"/>
      <c r="PV18" s="62"/>
      <c r="PW18" s="62"/>
      <c r="PX18" s="62"/>
      <c r="PY18" s="62"/>
      <c r="PZ18" s="62"/>
      <c r="QA18" s="62"/>
      <c r="QB18" s="62"/>
      <c r="QC18" s="62"/>
      <c r="QD18" s="62"/>
      <c r="QE18" s="62"/>
      <c r="QF18" s="62"/>
      <c r="QG18" s="62"/>
      <c r="QH18" s="62"/>
      <c r="QI18" s="62"/>
      <c r="QJ18" s="62"/>
      <c r="QK18" s="62"/>
      <c r="QL18" s="62"/>
      <c r="QM18" s="62"/>
      <c r="QN18" s="62"/>
      <c r="QO18" s="62"/>
      <c r="QP18" s="62"/>
      <c r="QQ18" s="62"/>
      <c r="QR18" s="62"/>
      <c r="QS18" s="62"/>
      <c r="QT18" s="62"/>
      <c r="QU18" s="62"/>
      <c r="QV18" s="62"/>
      <c r="QW18" s="62"/>
      <c r="QX18" s="62"/>
      <c r="QY18" s="62"/>
      <c r="QZ18" s="62"/>
      <c r="RA18" s="62"/>
      <c r="RB18" s="62"/>
      <c r="RC18" s="62"/>
      <c r="RD18" s="62"/>
      <c r="RE18" s="62"/>
      <c r="RF18" s="62"/>
      <c r="RG18" s="62"/>
      <c r="RH18" s="62"/>
      <c r="RI18" s="62"/>
      <c r="RJ18" s="62"/>
      <c r="RK18" s="62"/>
      <c r="RL18" s="62"/>
      <c r="RM18" s="62"/>
      <c r="RN18" s="62"/>
      <c r="RO18" s="62"/>
      <c r="RP18" s="62"/>
      <c r="RQ18" s="62"/>
      <c r="RR18" s="62"/>
      <c r="RS18" s="62"/>
      <c r="RT18" s="62"/>
      <c r="RU18" s="62"/>
      <c r="RV18" s="62"/>
      <c r="RW18" s="62"/>
      <c r="RX18" s="62"/>
      <c r="RY18" s="62"/>
      <c r="RZ18" s="62"/>
      <c r="SA18" s="62"/>
      <c r="SB18" s="62"/>
      <c r="SC18" s="62"/>
      <c r="SD18" s="62"/>
      <c r="SE18" s="62"/>
      <c r="SF18" s="62"/>
      <c r="SG18" s="62"/>
      <c r="SH18" s="62"/>
      <c r="SI18" s="62"/>
      <c r="SJ18" s="62"/>
      <c r="SK18" s="62"/>
      <c r="SL18" s="62"/>
      <c r="SM18" s="62"/>
      <c r="SN18" s="62"/>
      <c r="SO18" s="62"/>
      <c r="SP18" s="62"/>
      <c r="SQ18" s="62"/>
      <c r="SR18" s="62"/>
      <c r="SS18" s="62"/>
      <c r="ST18" s="62"/>
      <c r="SU18" s="62"/>
      <c r="SV18" s="62"/>
      <c r="SW18" s="62"/>
      <c r="SX18" s="62"/>
      <c r="SY18" s="62"/>
      <c r="SZ18" s="62"/>
      <c r="TA18" s="62"/>
      <c r="TB18" s="62"/>
      <c r="TC18" s="62"/>
      <c r="TD18" s="62"/>
      <c r="TE18" s="62"/>
      <c r="TF18" s="62"/>
      <c r="TG18" s="62"/>
      <c r="TH18" s="62"/>
      <c r="TI18" s="62"/>
      <c r="TJ18" s="62"/>
      <c r="TK18" s="62"/>
      <c r="TL18" s="62"/>
      <c r="TM18" s="62"/>
      <c r="TN18" s="62"/>
      <c r="TO18" s="62"/>
      <c r="TP18" s="62"/>
      <c r="TQ18" s="62"/>
      <c r="TR18" s="62"/>
      <c r="TS18" s="62"/>
      <c r="TT18" s="62"/>
      <c r="TU18" s="62"/>
      <c r="TV18" s="62"/>
      <c r="TW18" s="62"/>
      <c r="TX18" s="62"/>
      <c r="TY18" s="62"/>
      <c r="TZ18" s="62"/>
      <c r="UA18" s="62"/>
      <c r="UB18" s="62"/>
      <c r="UC18" s="62"/>
      <c r="UD18" s="62"/>
      <c r="UE18" s="62"/>
      <c r="UF18" s="62"/>
      <c r="UG18" s="62"/>
      <c r="UH18" s="62"/>
      <c r="UI18" s="62"/>
      <c r="UJ18" s="62"/>
      <c r="UK18" s="62"/>
      <c r="UL18" s="62"/>
      <c r="UM18" s="62"/>
      <c r="UN18" s="62"/>
      <c r="UO18" s="62"/>
      <c r="UP18" s="62"/>
      <c r="UQ18" s="62"/>
      <c r="UR18" s="62"/>
      <c r="US18" s="62"/>
      <c r="UT18" s="62"/>
      <c r="UU18" s="62"/>
      <c r="UV18" s="62"/>
      <c r="UW18" s="62"/>
      <c r="UX18" s="62"/>
      <c r="UY18" s="62"/>
      <c r="UZ18" s="62"/>
      <c r="VA18" s="62"/>
      <c r="VB18" s="62"/>
      <c r="VC18" s="62"/>
      <c r="VD18" s="62"/>
      <c r="VE18" s="62"/>
      <c r="VF18" s="62"/>
      <c r="VG18" s="62"/>
      <c r="VH18" s="62"/>
      <c r="VI18" s="62"/>
      <c r="VJ18" s="62"/>
      <c r="VK18" s="62"/>
      <c r="VL18" s="62"/>
      <c r="VM18" s="62"/>
      <c r="VN18" s="62"/>
      <c r="VO18" s="62"/>
      <c r="VP18" s="62"/>
      <c r="VQ18" s="62"/>
      <c r="VR18" s="62"/>
      <c r="VS18" s="62"/>
      <c r="VT18" s="62"/>
      <c r="VU18" s="62"/>
      <c r="VV18" s="62"/>
      <c r="VW18" s="62"/>
      <c r="VX18" s="62"/>
      <c r="VY18" s="62"/>
      <c r="VZ18" s="62"/>
      <c r="WA18" s="62"/>
      <c r="WB18" s="62"/>
      <c r="WC18" s="62"/>
      <c r="WD18" s="62"/>
      <c r="WE18" s="62"/>
      <c r="WF18" s="62"/>
      <c r="WG18" s="62"/>
      <c r="WH18" s="62"/>
      <c r="WI18" s="62"/>
      <c r="WJ18" s="62"/>
      <c r="WK18" s="62"/>
      <c r="WL18" s="62"/>
      <c r="WM18" s="62"/>
      <c r="WN18" s="62"/>
      <c r="WO18" s="62"/>
      <c r="WP18" s="62"/>
      <c r="WQ18" s="62"/>
      <c r="WR18" s="62"/>
      <c r="WS18" s="62"/>
      <c r="WT18" s="62"/>
      <c r="WU18" s="62"/>
      <c r="WV18" s="62"/>
      <c r="WW18" s="62"/>
      <c r="WX18" s="62"/>
      <c r="WY18" s="62"/>
      <c r="WZ18" s="62"/>
      <c r="XA18" s="62"/>
      <c r="XB18" s="62"/>
      <c r="XC18" s="62"/>
      <c r="XD18" s="62"/>
      <c r="XE18" s="62"/>
      <c r="XF18" s="62"/>
      <c r="XG18" s="62"/>
      <c r="XH18" s="62"/>
      <c r="XI18" s="62"/>
      <c r="XJ18" s="62"/>
      <c r="XK18" s="62"/>
      <c r="XL18" s="62"/>
      <c r="XM18" s="62"/>
      <c r="XN18" s="62"/>
      <c r="XO18" s="62"/>
      <c r="XP18" s="62"/>
      <c r="XQ18" s="62"/>
      <c r="XR18" s="62"/>
      <c r="XS18" s="62"/>
      <c r="XT18" s="62"/>
      <c r="XU18" s="62"/>
      <c r="XV18" s="62"/>
      <c r="XW18" s="62"/>
      <c r="XX18" s="62"/>
      <c r="XY18" s="62"/>
      <c r="XZ18" s="62"/>
      <c r="YA18" s="62"/>
      <c r="YB18" s="62"/>
      <c r="YC18" s="62"/>
      <c r="YD18" s="62"/>
      <c r="YE18" s="62"/>
      <c r="YF18" s="62"/>
      <c r="YG18" s="62"/>
      <c r="YH18" s="62"/>
      <c r="YI18" s="62"/>
      <c r="YJ18" s="62"/>
      <c r="YK18" s="62"/>
      <c r="YL18" s="62"/>
      <c r="YM18" s="62"/>
      <c r="YN18" s="62"/>
      <c r="YO18" s="62"/>
      <c r="YP18" s="62"/>
      <c r="YQ18" s="62"/>
      <c r="YR18" s="62"/>
      <c r="YS18" s="62"/>
      <c r="YT18" s="62"/>
      <c r="YU18" s="62"/>
      <c r="YV18" s="62"/>
      <c r="YW18" s="62"/>
      <c r="YX18" s="62"/>
      <c r="YY18" s="62"/>
      <c r="YZ18" s="62"/>
      <c r="ZA18" s="62"/>
      <c r="ZB18" s="62"/>
      <c r="ZC18" s="62"/>
      <c r="ZD18" s="62"/>
      <c r="ZE18" s="62"/>
      <c r="ZF18" s="62"/>
      <c r="ZG18" s="62"/>
      <c r="ZH18" s="62"/>
      <c r="ZI18" s="62"/>
      <c r="ZJ18" s="62"/>
      <c r="ZK18" s="62"/>
      <c r="ZL18" s="62"/>
      <c r="ZM18" s="62"/>
      <c r="ZN18" s="62"/>
      <c r="ZO18" s="62"/>
      <c r="ZP18" s="62"/>
      <c r="ZQ18" s="62"/>
      <c r="ZR18" s="62"/>
      <c r="ZS18" s="62"/>
      <c r="ZT18" s="62"/>
      <c r="ZU18" s="62"/>
      <c r="ZV18" s="62"/>
      <c r="ZW18" s="62"/>
      <c r="ZX18" s="62"/>
      <c r="ZY18" s="62"/>
      <c r="ZZ18" s="62"/>
      <c r="AAA18" s="62"/>
      <c r="AAB18" s="62"/>
      <c r="AAC18" s="62"/>
      <c r="AAD18" s="62"/>
      <c r="AAE18" s="62"/>
      <c r="AAF18" s="62"/>
      <c r="AAG18" s="62"/>
      <c r="AAH18" s="62"/>
      <c r="AAI18" s="62"/>
      <c r="AAJ18" s="62"/>
      <c r="AAK18" s="62"/>
      <c r="AAL18" s="62"/>
      <c r="AAM18" s="62"/>
      <c r="AAN18" s="62"/>
      <c r="AAO18" s="62"/>
      <c r="AAP18" s="62"/>
      <c r="AAQ18" s="62"/>
      <c r="AAR18" s="62"/>
      <c r="AAS18" s="62"/>
      <c r="AAT18" s="62"/>
      <c r="AAU18" s="62"/>
      <c r="AAV18" s="62"/>
      <c r="AAW18" s="62"/>
      <c r="AAX18" s="62"/>
      <c r="AAY18" s="62"/>
      <c r="AAZ18" s="62"/>
      <c r="ABA18" s="62"/>
      <c r="ABB18" s="62"/>
      <c r="ABC18" s="62"/>
      <c r="ABD18" s="62"/>
      <c r="ABE18" s="62"/>
      <c r="ABF18" s="62"/>
      <c r="ABG18" s="62"/>
      <c r="ABH18" s="62"/>
      <c r="ABI18" s="62"/>
      <c r="ABJ18" s="62"/>
      <c r="ABK18" s="62"/>
      <c r="ABL18" s="62"/>
      <c r="ABM18" s="62"/>
      <c r="ABN18" s="62"/>
      <c r="ABO18" s="62"/>
      <c r="ABP18" s="62"/>
      <c r="ABQ18" s="62"/>
      <c r="ABR18" s="62"/>
      <c r="ABS18" s="62"/>
      <c r="ABT18" s="62"/>
      <c r="ABU18" s="62"/>
      <c r="ABV18" s="62"/>
      <c r="ABW18" s="62"/>
      <c r="ABX18" s="62"/>
      <c r="ABY18" s="62"/>
      <c r="ABZ18" s="62"/>
      <c r="ACA18" s="62"/>
      <c r="ACB18" s="62"/>
      <c r="ACC18" s="62"/>
      <c r="ACD18" s="62"/>
      <c r="ACE18" s="62"/>
      <c r="ACF18" s="62"/>
      <c r="ACG18" s="62"/>
      <c r="ACH18" s="62"/>
      <c r="ACI18" s="62"/>
      <c r="ACJ18" s="62"/>
      <c r="ACK18" s="62"/>
      <c r="ACL18" s="62"/>
      <c r="ACM18" s="62"/>
      <c r="ACN18" s="62"/>
      <c r="ACO18" s="62"/>
      <c r="ACP18" s="62"/>
      <c r="ACQ18" s="62"/>
      <c r="ACR18" s="62"/>
      <c r="ACS18" s="62"/>
      <c r="ACT18" s="62"/>
      <c r="ACU18" s="62"/>
      <c r="ACV18" s="62"/>
      <c r="ACW18" s="62"/>
      <c r="ACX18" s="62"/>
      <c r="ACY18" s="62"/>
      <c r="ACZ18" s="62"/>
      <c r="ADA18" s="62"/>
      <c r="ADB18" s="62"/>
      <c r="ADC18" s="62"/>
      <c r="ADD18" s="62"/>
      <c r="ADE18" s="62"/>
      <c r="ADF18" s="62"/>
      <c r="ADG18" s="62"/>
      <c r="ADH18" s="62"/>
      <c r="ADI18" s="62"/>
      <c r="ADJ18" s="62"/>
      <c r="ADK18" s="62"/>
      <c r="ADL18" s="62"/>
      <c r="ADM18" s="62"/>
      <c r="ADN18" s="62"/>
      <c r="ADO18" s="62"/>
      <c r="ADP18" s="62"/>
      <c r="ADQ18" s="62"/>
      <c r="ADR18" s="62"/>
      <c r="ADS18" s="62"/>
      <c r="ADT18" s="62"/>
      <c r="ADU18" s="62"/>
      <c r="ADV18" s="62"/>
      <c r="ADW18" s="62"/>
      <c r="ADX18" s="62"/>
      <c r="ADY18" s="62"/>
      <c r="ADZ18" s="62"/>
      <c r="AEA18" s="62"/>
      <c r="AEB18" s="62"/>
      <c r="AEC18" s="62"/>
      <c r="AED18" s="62"/>
      <c r="AEE18" s="62"/>
      <c r="AEF18" s="62"/>
      <c r="AEG18" s="62"/>
      <c r="AEH18" s="62"/>
      <c r="AEI18" s="62"/>
      <c r="AEJ18" s="62"/>
      <c r="AEK18" s="62"/>
      <c r="AEL18" s="62"/>
      <c r="AEM18" s="62"/>
      <c r="AEN18" s="62"/>
      <c r="AEO18" s="62"/>
      <c r="AEP18" s="62"/>
      <c r="AEQ18" s="62"/>
      <c r="AER18" s="62"/>
      <c r="AES18" s="62"/>
      <c r="AET18" s="62"/>
      <c r="AEU18" s="62"/>
      <c r="AEV18" s="62"/>
      <c r="AEW18" s="62"/>
      <c r="AEX18" s="62"/>
      <c r="AEY18" s="62"/>
      <c r="AEZ18" s="62"/>
      <c r="AFA18" s="62"/>
      <c r="AFB18" s="62"/>
      <c r="AFC18" s="62"/>
      <c r="AFD18" s="62"/>
      <c r="AFE18" s="62"/>
      <c r="AFF18" s="62"/>
      <c r="AFG18" s="62"/>
      <c r="AFH18" s="62"/>
      <c r="AFI18" s="62"/>
      <c r="AFJ18" s="62"/>
      <c r="AFK18" s="62"/>
      <c r="AFL18" s="62"/>
      <c r="AFM18" s="62"/>
      <c r="AFN18" s="62"/>
      <c r="AFO18" s="62"/>
      <c r="AFP18" s="62"/>
      <c r="AFQ18" s="62"/>
      <c r="AFR18" s="62"/>
      <c r="AFS18" s="62"/>
      <c r="AFT18" s="62"/>
      <c r="AFU18" s="62"/>
      <c r="AFV18" s="62"/>
      <c r="AFW18" s="62"/>
      <c r="AFX18" s="62"/>
      <c r="AFY18" s="62"/>
      <c r="AFZ18" s="62"/>
      <c r="AGA18" s="62"/>
      <c r="AGB18" s="62"/>
      <c r="AGC18" s="62"/>
      <c r="AGD18" s="62"/>
      <c r="AGE18" s="62"/>
      <c r="AGF18" s="62"/>
      <c r="AGG18" s="62"/>
      <c r="AGH18" s="62"/>
      <c r="AGI18" s="62"/>
      <c r="AGJ18" s="62"/>
      <c r="AGK18" s="62"/>
      <c r="AGL18" s="62"/>
      <c r="AGM18" s="62"/>
      <c r="AGN18" s="62"/>
      <c r="AGO18" s="62"/>
      <c r="AGP18" s="62"/>
      <c r="AGQ18" s="62"/>
      <c r="AGR18" s="62"/>
      <c r="AGS18" s="62"/>
      <c r="AGT18" s="62"/>
      <c r="AGU18" s="62"/>
      <c r="AGV18" s="62"/>
      <c r="AGW18" s="62"/>
      <c r="AGX18" s="62"/>
      <c r="AGY18" s="62"/>
      <c r="AGZ18" s="62"/>
      <c r="AHA18" s="62"/>
      <c r="AHB18" s="62"/>
      <c r="AHC18" s="62"/>
      <c r="AHD18" s="62"/>
      <c r="AHE18" s="62"/>
      <c r="AHF18" s="62"/>
      <c r="AHG18" s="62"/>
      <c r="AHH18" s="62"/>
      <c r="AHI18" s="62"/>
      <c r="AHJ18" s="62"/>
      <c r="AHK18" s="62"/>
      <c r="AHL18" s="62"/>
      <c r="AHM18" s="62"/>
      <c r="AHN18" s="62"/>
      <c r="AHO18" s="62"/>
      <c r="AHP18" s="62"/>
      <c r="AHQ18" s="62"/>
      <c r="AHR18" s="62"/>
      <c r="AHS18" s="62"/>
      <c r="AHT18" s="62"/>
      <c r="AHU18" s="62"/>
      <c r="AHV18" s="62"/>
      <c r="AHW18" s="62"/>
      <c r="AHX18" s="62"/>
      <c r="AHY18" s="62"/>
      <c r="AHZ18" s="62"/>
      <c r="AIA18" s="62"/>
      <c r="AIB18" s="62"/>
      <c r="AIC18" s="62"/>
      <c r="AID18" s="62"/>
      <c r="AIE18" s="62"/>
      <c r="AIF18" s="62"/>
      <c r="AIG18" s="62"/>
      <c r="AIH18" s="62"/>
      <c r="AII18" s="62"/>
      <c r="AIJ18" s="62"/>
      <c r="AIK18" s="62"/>
      <c r="AIL18" s="62"/>
      <c r="AIM18" s="62"/>
      <c r="AIN18" s="62"/>
      <c r="AIO18" s="62"/>
      <c r="AIP18" s="62"/>
      <c r="AIQ18" s="62"/>
      <c r="AIR18" s="62"/>
      <c r="AIS18" s="62"/>
      <c r="AIT18" s="62"/>
      <c r="AIU18" s="62"/>
      <c r="AIV18" s="62"/>
      <c r="AIW18" s="62"/>
      <c r="AIX18" s="62"/>
      <c r="AIY18" s="62"/>
      <c r="AIZ18" s="62"/>
      <c r="AJA18" s="62"/>
      <c r="AJB18" s="62"/>
      <c r="AJC18" s="62"/>
      <c r="AJD18" s="62"/>
      <c r="AJE18" s="62"/>
      <c r="AJF18" s="62"/>
      <c r="AJG18" s="62"/>
      <c r="AJH18" s="62"/>
      <c r="AJI18" s="62"/>
      <c r="AJJ18" s="62"/>
      <c r="AJK18" s="62"/>
      <c r="AJL18" s="62"/>
      <c r="AJM18" s="62"/>
      <c r="AJN18" s="62"/>
      <c r="AJO18" s="62"/>
      <c r="AJP18" s="62"/>
      <c r="AJQ18" s="62"/>
      <c r="AJR18" s="62"/>
      <c r="AJS18" s="62"/>
      <c r="AJT18" s="62"/>
      <c r="AJU18" s="62"/>
      <c r="AJV18" s="62"/>
      <c r="AJW18" s="62"/>
      <c r="AJX18" s="62"/>
      <c r="AJY18" s="62"/>
      <c r="AJZ18" s="62"/>
      <c r="AKA18" s="62"/>
      <c r="AKB18" s="62"/>
      <c r="AKC18" s="62"/>
      <c r="AKD18" s="62"/>
      <c r="AKE18" s="62"/>
      <c r="AKF18" s="62"/>
      <c r="AKG18" s="62"/>
      <c r="AKH18" s="62"/>
      <c r="AKI18" s="62"/>
      <c r="AKJ18" s="62"/>
      <c r="AKK18" s="62"/>
      <c r="AKL18" s="62"/>
      <c r="AKM18" s="62"/>
      <c r="AKN18" s="62"/>
      <c r="AKO18" s="62"/>
      <c r="AKP18" s="62"/>
      <c r="AKQ18" s="62"/>
      <c r="AKR18" s="62"/>
      <c r="AKS18" s="62"/>
      <c r="AKT18" s="62"/>
      <c r="AKU18" s="62"/>
      <c r="AKV18" s="62"/>
      <c r="AKW18" s="62"/>
      <c r="AKX18" s="62"/>
      <c r="AKY18" s="62"/>
      <c r="AKZ18" s="62"/>
      <c r="ALA18" s="62"/>
      <c r="ALB18" s="62"/>
      <c r="ALC18" s="62"/>
      <c r="ALD18" s="62"/>
      <c r="ALE18" s="62"/>
      <c r="ALF18" s="62"/>
      <c r="ALG18" s="62"/>
      <c r="ALH18" s="62"/>
      <c r="ALI18" s="62"/>
      <c r="ALJ18" s="62"/>
      <c r="ALK18" s="62"/>
      <c r="ALL18" s="62"/>
      <c r="ALM18" s="62"/>
      <c r="ALN18" s="62"/>
      <c r="ALO18" s="62"/>
      <c r="ALP18" s="62"/>
      <c r="ALQ18" s="62"/>
      <c r="ALR18" s="62"/>
      <c r="ALS18" s="62"/>
      <c r="ALT18" s="62"/>
      <c r="ALU18" s="62"/>
      <c r="ALV18" s="62"/>
      <c r="ALW18" s="62"/>
      <c r="ALX18" s="62"/>
      <c r="ALY18" s="62"/>
      <c r="ALZ18" s="62"/>
      <c r="AMA18" s="62"/>
      <c r="AMB18" s="62"/>
      <c r="AMC18" s="62"/>
      <c r="AMD18" s="62"/>
      <c r="AME18" s="62"/>
      <c r="AMF18" s="62"/>
      <c r="AMG18" s="62"/>
      <c r="AMH18" s="62"/>
      <c r="AMI18" s="62"/>
      <c r="AMJ18" s="62"/>
    </row>
    <row r="19" spans="1:1024" ht="15.75" x14ac:dyDescent="0.25">
      <c r="A19" s="81" t="s">
        <v>101</v>
      </c>
      <c r="B19" s="82"/>
      <c r="C19" s="83"/>
      <c r="D19" s="62"/>
      <c r="E19" s="59"/>
      <c r="F19" s="60"/>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2"/>
      <c r="LA19" s="62"/>
      <c r="LB19" s="62"/>
      <c r="LC19" s="62"/>
      <c r="LD19" s="62"/>
      <c r="LE19" s="62"/>
      <c r="LF19" s="62"/>
      <c r="LG19" s="62"/>
      <c r="LH19" s="62"/>
      <c r="LI19" s="62"/>
      <c r="LJ19" s="62"/>
      <c r="LK19" s="62"/>
      <c r="LL19" s="62"/>
      <c r="LM19" s="62"/>
      <c r="LN19" s="62"/>
      <c r="LO19" s="62"/>
      <c r="LP19" s="62"/>
      <c r="LQ19" s="62"/>
      <c r="LR19" s="62"/>
      <c r="LS19" s="62"/>
      <c r="LT19" s="62"/>
      <c r="LU19" s="62"/>
      <c r="LV19" s="62"/>
      <c r="LW19" s="62"/>
      <c r="LX19" s="62"/>
      <c r="LY19" s="62"/>
      <c r="LZ19" s="62"/>
      <c r="MA19" s="62"/>
      <c r="MB19" s="62"/>
      <c r="MC19" s="62"/>
      <c r="MD19" s="62"/>
      <c r="ME19" s="62"/>
      <c r="MF19" s="62"/>
      <c r="MG19" s="62"/>
      <c r="MH19" s="62"/>
      <c r="MI19" s="62"/>
      <c r="MJ19" s="62"/>
      <c r="MK19" s="62"/>
      <c r="ML19" s="62"/>
      <c r="MM19" s="62"/>
      <c r="MN19" s="62"/>
      <c r="MO19" s="62"/>
      <c r="MP19" s="62"/>
      <c r="MQ19" s="62"/>
      <c r="MR19" s="62"/>
      <c r="MS19" s="62"/>
      <c r="MT19" s="62"/>
      <c r="MU19" s="62"/>
      <c r="MV19" s="62"/>
      <c r="MW19" s="62"/>
      <c r="MX19" s="62"/>
      <c r="MY19" s="62"/>
      <c r="MZ19" s="62"/>
      <c r="NA19" s="62"/>
      <c r="NB19" s="62"/>
      <c r="NC19" s="62"/>
      <c r="ND19" s="62"/>
      <c r="NE19" s="62"/>
      <c r="NF19" s="62"/>
      <c r="NG19" s="62"/>
      <c r="NH19" s="62"/>
      <c r="NI19" s="62"/>
      <c r="NJ19" s="62"/>
      <c r="NK19" s="62"/>
      <c r="NL19" s="62"/>
      <c r="NM19" s="62"/>
      <c r="NN19" s="62"/>
      <c r="NO19" s="62"/>
      <c r="NP19" s="62"/>
      <c r="NQ19" s="62"/>
      <c r="NR19" s="62"/>
      <c r="NS19" s="62"/>
      <c r="NT19" s="62"/>
      <c r="NU19" s="62"/>
      <c r="NV19" s="62"/>
      <c r="NW19" s="62"/>
      <c r="NX19" s="62"/>
      <c r="NY19" s="62"/>
      <c r="NZ19" s="62"/>
      <c r="OA19" s="62"/>
      <c r="OB19" s="62"/>
      <c r="OC19" s="62"/>
      <c r="OD19" s="62"/>
      <c r="OE19" s="62"/>
      <c r="OF19" s="62"/>
      <c r="OG19" s="62"/>
      <c r="OH19" s="62"/>
      <c r="OI19" s="62"/>
      <c r="OJ19" s="62"/>
      <c r="OK19" s="62"/>
      <c r="OL19" s="62"/>
      <c r="OM19" s="62"/>
      <c r="ON19" s="62"/>
      <c r="OO19" s="62"/>
      <c r="OP19" s="62"/>
      <c r="OQ19" s="62"/>
      <c r="OR19" s="62"/>
      <c r="OS19" s="62"/>
      <c r="OT19" s="62"/>
      <c r="OU19" s="62"/>
      <c r="OV19" s="62"/>
      <c r="OW19" s="62"/>
      <c r="OX19" s="62"/>
      <c r="OY19" s="62"/>
      <c r="OZ19" s="62"/>
      <c r="PA19" s="62"/>
      <c r="PB19" s="62"/>
      <c r="PC19" s="62"/>
      <c r="PD19" s="62"/>
      <c r="PE19" s="62"/>
      <c r="PF19" s="62"/>
      <c r="PG19" s="62"/>
      <c r="PH19" s="62"/>
      <c r="PI19" s="62"/>
      <c r="PJ19" s="62"/>
      <c r="PK19" s="62"/>
      <c r="PL19" s="62"/>
      <c r="PM19" s="62"/>
      <c r="PN19" s="62"/>
      <c r="PO19" s="62"/>
      <c r="PP19" s="62"/>
      <c r="PQ19" s="62"/>
      <c r="PR19" s="62"/>
      <c r="PS19" s="62"/>
      <c r="PT19" s="62"/>
      <c r="PU19" s="62"/>
      <c r="PV19" s="62"/>
      <c r="PW19" s="62"/>
      <c r="PX19" s="62"/>
      <c r="PY19" s="62"/>
      <c r="PZ19" s="62"/>
      <c r="QA19" s="62"/>
      <c r="QB19" s="62"/>
      <c r="QC19" s="62"/>
      <c r="QD19" s="62"/>
      <c r="QE19" s="62"/>
      <c r="QF19" s="62"/>
      <c r="QG19" s="62"/>
      <c r="QH19" s="62"/>
      <c r="QI19" s="62"/>
      <c r="QJ19" s="62"/>
      <c r="QK19" s="62"/>
      <c r="QL19" s="62"/>
      <c r="QM19" s="62"/>
      <c r="QN19" s="62"/>
      <c r="QO19" s="62"/>
      <c r="QP19" s="62"/>
      <c r="QQ19" s="62"/>
      <c r="QR19" s="62"/>
      <c r="QS19" s="62"/>
      <c r="QT19" s="62"/>
      <c r="QU19" s="62"/>
      <c r="QV19" s="62"/>
      <c r="QW19" s="62"/>
      <c r="QX19" s="62"/>
      <c r="QY19" s="62"/>
      <c r="QZ19" s="62"/>
      <c r="RA19" s="62"/>
      <c r="RB19" s="62"/>
      <c r="RC19" s="62"/>
      <c r="RD19" s="62"/>
      <c r="RE19" s="62"/>
      <c r="RF19" s="62"/>
      <c r="RG19" s="62"/>
      <c r="RH19" s="62"/>
      <c r="RI19" s="62"/>
      <c r="RJ19" s="62"/>
      <c r="RK19" s="62"/>
      <c r="RL19" s="62"/>
      <c r="RM19" s="62"/>
      <c r="RN19" s="62"/>
      <c r="RO19" s="62"/>
      <c r="RP19" s="62"/>
      <c r="RQ19" s="62"/>
      <c r="RR19" s="62"/>
      <c r="RS19" s="62"/>
      <c r="RT19" s="62"/>
      <c r="RU19" s="62"/>
      <c r="RV19" s="62"/>
      <c r="RW19" s="62"/>
      <c r="RX19" s="62"/>
      <c r="RY19" s="62"/>
      <c r="RZ19" s="62"/>
      <c r="SA19" s="62"/>
      <c r="SB19" s="62"/>
      <c r="SC19" s="62"/>
      <c r="SD19" s="62"/>
      <c r="SE19" s="62"/>
      <c r="SF19" s="62"/>
      <c r="SG19" s="62"/>
      <c r="SH19" s="62"/>
      <c r="SI19" s="62"/>
      <c r="SJ19" s="62"/>
      <c r="SK19" s="62"/>
      <c r="SL19" s="62"/>
      <c r="SM19" s="62"/>
      <c r="SN19" s="62"/>
      <c r="SO19" s="62"/>
      <c r="SP19" s="62"/>
      <c r="SQ19" s="62"/>
      <c r="SR19" s="62"/>
      <c r="SS19" s="62"/>
      <c r="ST19" s="62"/>
      <c r="SU19" s="62"/>
      <c r="SV19" s="62"/>
      <c r="SW19" s="62"/>
      <c r="SX19" s="62"/>
      <c r="SY19" s="62"/>
      <c r="SZ19" s="62"/>
      <c r="TA19" s="62"/>
      <c r="TB19" s="62"/>
      <c r="TC19" s="62"/>
      <c r="TD19" s="62"/>
      <c r="TE19" s="62"/>
      <c r="TF19" s="62"/>
      <c r="TG19" s="62"/>
      <c r="TH19" s="62"/>
      <c r="TI19" s="62"/>
      <c r="TJ19" s="62"/>
      <c r="TK19" s="62"/>
      <c r="TL19" s="62"/>
      <c r="TM19" s="62"/>
      <c r="TN19" s="62"/>
      <c r="TO19" s="62"/>
      <c r="TP19" s="62"/>
      <c r="TQ19" s="62"/>
      <c r="TR19" s="62"/>
      <c r="TS19" s="62"/>
      <c r="TT19" s="62"/>
      <c r="TU19" s="62"/>
      <c r="TV19" s="62"/>
      <c r="TW19" s="62"/>
      <c r="TX19" s="62"/>
      <c r="TY19" s="62"/>
      <c r="TZ19" s="62"/>
      <c r="UA19" s="62"/>
      <c r="UB19" s="62"/>
      <c r="UC19" s="62"/>
      <c r="UD19" s="62"/>
      <c r="UE19" s="62"/>
      <c r="UF19" s="62"/>
      <c r="UG19" s="62"/>
      <c r="UH19" s="62"/>
      <c r="UI19" s="62"/>
      <c r="UJ19" s="62"/>
      <c r="UK19" s="62"/>
      <c r="UL19" s="62"/>
      <c r="UM19" s="62"/>
      <c r="UN19" s="62"/>
      <c r="UO19" s="62"/>
      <c r="UP19" s="62"/>
      <c r="UQ19" s="62"/>
      <c r="UR19" s="62"/>
      <c r="US19" s="62"/>
      <c r="UT19" s="62"/>
      <c r="UU19" s="62"/>
      <c r="UV19" s="62"/>
      <c r="UW19" s="62"/>
      <c r="UX19" s="62"/>
      <c r="UY19" s="62"/>
      <c r="UZ19" s="62"/>
      <c r="VA19" s="62"/>
      <c r="VB19" s="62"/>
      <c r="VC19" s="62"/>
      <c r="VD19" s="62"/>
      <c r="VE19" s="62"/>
      <c r="VF19" s="62"/>
      <c r="VG19" s="62"/>
      <c r="VH19" s="62"/>
      <c r="VI19" s="62"/>
      <c r="VJ19" s="62"/>
      <c r="VK19" s="62"/>
      <c r="VL19" s="62"/>
      <c r="VM19" s="62"/>
      <c r="VN19" s="62"/>
      <c r="VO19" s="62"/>
      <c r="VP19" s="62"/>
      <c r="VQ19" s="62"/>
      <c r="VR19" s="62"/>
      <c r="VS19" s="62"/>
      <c r="VT19" s="62"/>
      <c r="VU19" s="62"/>
      <c r="VV19" s="62"/>
      <c r="VW19" s="62"/>
      <c r="VX19" s="62"/>
      <c r="VY19" s="62"/>
      <c r="VZ19" s="62"/>
      <c r="WA19" s="62"/>
      <c r="WB19" s="62"/>
      <c r="WC19" s="62"/>
      <c r="WD19" s="62"/>
      <c r="WE19" s="62"/>
      <c r="WF19" s="62"/>
      <c r="WG19" s="62"/>
      <c r="WH19" s="62"/>
      <c r="WI19" s="62"/>
      <c r="WJ19" s="62"/>
      <c r="WK19" s="62"/>
      <c r="WL19" s="62"/>
      <c r="WM19" s="62"/>
      <c r="WN19" s="62"/>
      <c r="WO19" s="62"/>
      <c r="WP19" s="62"/>
      <c r="WQ19" s="62"/>
      <c r="WR19" s="62"/>
      <c r="WS19" s="62"/>
      <c r="WT19" s="62"/>
      <c r="WU19" s="62"/>
      <c r="WV19" s="62"/>
      <c r="WW19" s="62"/>
      <c r="WX19" s="62"/>
      <c r="WY19" s="62"/>
      <c r="WZ19" s="62"/>
      <c r="XA19" s="62"/>
      <c r="XB19" s="62"/>
      <c r="XC19" s="62"/>
      <c r="XD19" s="62"/>
      <c r="XE19" s="62"/>
      <c r="XF19" s="62"/>
      <c r="XG19" s="62"/>
      <c r="XH19" s="62"/>
      <c r="XI19" s="62"/>
      <c r="XJ19" s="62"/>
      <c r="XK19" s="62"/>
      <c r="XL19" s="62"/>
      <c r="XM19" s="62"/>
      <c r="XN19" s="62"/>
      <c r="XO19" s="62"/>
      <c r="XP19" s="62"/>
      <c r="XQ19" s="62"/>
      <c r="XR19" s="62"/>
      <c r="XS19" s="62"/>
      <c r="XT19" s="62"/>
      <c r="XU19" s="62"/>
      <c r="XV19" s="62"/>
      <c r="XW19" s="62"/>
      <c r="XX19" s="62"/>
      <c r="XY19" s="62"/>
      <c r="XZ19" s="62"/>
      <c r="YA19" s="62"/>
      <c r="YB19" s="62"/>
      <c r="YC19" s="62"/>
      <c r="YD19" s="62"/>
      <c r="YE19" s="62"/>
      <c r="YF19" s="62"/>
      <c r="YG19" s="62"/>
      <c r="YH19" s="62"/>
      <c r="YI19" s="62"/>
      <c r="YJ19" s="62"/>
      <c r="YK19" s="62"/>
      <c r="YL19" s="62"/>
      <c r="YM19" s="62"/>
      <c r="YN19" s="62"/>
      <c r="YO19" s="62"/>
      <c r="YP19" s="62"/>
      <c r="YQ19" s="62"/>
      <c r="YR19" s="62"/>
      <c r="YS19" s="62"/>
      <c r="YT19" s="62"/>
      <c r="YU19" s="62"/>
      <c r="YV19" s="62"/>
      <c r="YW19" s="62"/>
      <c r="YX19" s="62"/>
      <c r="YY19" s="62"/>
      <c r="YZ19" s="62"/>
      <c r="ZA19" s="62"/>
      <c r="ZB19" s="62"/>
      <c r="ZC19" s="62"/>
      <c r="ZD19" s="62"/>
      <c r="ZE19" s="62"/>
      <c r="ZF19" s="62"/>
      <c r="ZG19" s="62"/>
      <c r="ZH19" s="62"/>
      <c r="ZI19" s="62"/>
      <c r="ZJ19" s="62"/>
      <c r="ZK19" s="62"/>
      <c r="ZL19" s="62"/>
      <c r="ZM19" s="62"/>
      <c r="ZN19" s="62"/>
      <c r="ZO19" s="62"/>
      <c r="ZP19" s="62"/>
      <c r="ZQ19" s="62"/>
      <c r="ZR19" s="62"/>
      <c r="ZS19" s="62"/>
      <c r="ZT19" s="62"/>
      <c r="ZU19" s="62"/>
      <c r="ZV19" s="62"/>
      <c r="ZW19" s="62"/>
      <c r="ZX19" s="62"/>
      <c r="ZY19" s="62"/>
      <c r="ZZ19" s="62"/>
      <c r="AAA19" s="62"/>
      <c r="AAB19" s="62"/>
      <c r="AAC19" s="62"/>
      <c r="AAD19" s="62"/>
      <c r="AAE19" s="62"/>
      <c r="AAF19" s="62"/>
      <c r="AAG19" s="62"/>
      <c r="AAH19" s="62"/>
      <c r="AAI19" s="62"/>
      <c r="AAJ19" s="62"/>
      <c r="AAK19" s="62"/>
      <c r="AAL19" s="62"/>
      <c r="AAM19" s="62"/>
      <c r="AAN19" s="62"/>
      <c r="AAO19" s="62"/>
      <c r="AAP19" s="62"/>
      <c r="AAQ19" s="62"/>
      <c r="AAR19" s="62"/>
      <c r="AAS19" s="62"/>
      <c r="AAT19" s="62"/>
      <c r="AAU19" s="62"/>
      <c r="AAV19" s="62"/>
      <c r="AAW19" s="62"/>
      <c r="AAX19" s="62"/>
      <c r="AAY19" s="62"/>
      <c r="AAZ19" s="62"/>
      <c r="ABA19" s="62"/>
      <c r="ABB19" s="62"/>
      <c r="ABC19" s="62"/>
      <c r="ABD19" s="62"/>
      <c r="ABE19" s="62"/>
      <c r="ABF19" s="62"/>
      <c r="ABG19" s="62"/>
      <c r="ABH19" s="62"/>
      <c r="ABI19" s="62"/>
      <c r="ABJ19" s="62"/>
      <c r="ABK19" s="62"/>
      <c r="ABL19" s="62"/>
      <c r="ABM19" s="62"/>
      <c r="ABN19" s="62"/>
      <c r="ABO19" s="62"/>
      <c r="ABP19" s="62"/>
      <c r="ABQ19" s="62"/>
      <c r="ABR19" s="62"/>
      <c r="ABS19" s="62"/>
      <c r="ABT19" s="62"/>
      <c r="ABU19" s="62"/>
      <c r="ABV19" s="62"/>
      <c r="ABW19" s="62"/>
      <c r="ABX19" s="62"/>
      <c r="ABY19" s="62"/>
      <c r="ABZ19" s="62"/>
      <c r="ACA19" s="62"/>
      <c r="ACB19" s="62"/>
      <c r="ACC19" s="62"/>
      <c r="ACD19" s="62"/>
      <c r="ACE19" s="62"/>
      <c r="ACF19" s="62"/>
      <c r="ACG19" s="62"/>
      <c r="ACH19" s="62"/>
      <c r="ACI19" s="62"/>
      <c r="ACJ19" s="62"/>
      <c r="ACK19" s="62"/>
      <c r="ACL19" s="62"/>
      <c r="ACM19" s="62"/>
      <c r="ACN19" s="62"/>
      <c r="ACO19" s="62"/>
      <c r="ACP19" s="62"/>
      <c r="ACQ19" s="62"/>
      <c r="ACR19" s="62"/>
      <c r="ACS19" s="62"/>
      <c r="ACT19" s="62"/>
      <c r="ACU19" s="62"/>
      <c r="ACV19" s="62"/>
      <c r="ACW19" s="62"/>
      <c r="ACX19" s="62"/>
      <c r="ACY19" s="62"/>
      <c r="ACZ19" s="62"/>
      <c r="ADA19" s="62"/>
      <c r="ADB19" s="62"/>
      <c r="ADC19" s="62"/>
      <c r="ADD19" s="62"/>
      <c r="ADE19" s="62"/>
      <c r="ADF19" s="62"/>
      <c r="ADG19" s="62"/>
      <c r="ADH19" s="62"/>
      <c r="ADI19" s="62"/>
      <c r="ADJ19" s="62"/>
      <c r="ADK19" s="62"/>
      <c r="ADL19" s="62"/>
      <c r="ADM19" s="62"/>
      <c r="ADN19" s="62"/>
      <c r="ADO19" s="62"/>
      <c r="ADP19" s="62"/>
      <c r="ADQ19" s="62"/>
      <c r="ADR19" s="62"/>
      <c r="ADS19" s="62"/>
      <c r="ADT19" s="62"/>
      <c r="ADU19" s="62"/>
      <c r="ADV19" s="62"/>
      <c r="ADW19" s="62"/>
      <c r="ADX19" s="62"/>
      <c r="ADY19" s="62"/>
      <c r="ADZ19" s="62"/>
      <c r="AEA19" s="62"/>
      <c r="AEB19" s="62"/>
      <c r="AEC19" s="62"/>
      <c r="AED19" s="62"/>
      <c r="AEE19" s="62"/>
      <c r="AEF19" s="62"/>
      <c r="AEG19" s="62"/>
      <c r="AEH19" s="62"/>
      <c r="AEI19" s="62"/>
      <c r="AEJ19" s="62"/>
      <c r="AEK19" s="62"/>
      <c r="AEL19" s="62"/>
      <c r="AEM19" s="62"/>
      <c r="AEN19" s="62"/>
      <c r="AEO19" s="62"/>
      <c r="AEP19" s="62"/>
      <c r="AEQ19" s="62"/>
      <c r="AER19" s="62"/>
      <c r="AES19" s="62"/>
      <c r="AET19" s="62"/>
      <c r="AEU19" s="62"/>
      <c r="AEV19" s="62"/>
      <c r="AEW19" s="62"/>
      <c r="AEX19" s="62"/>
      <c r="AEY19" s="62"/>
      <c r="AEZ19" s="62"/>
      <c r="AFA19" s="62"/>
      <c r="AFB19" s="62"/>
      <c r="AFC19" s="62"/>
      <c r="AFD19" s="62"/>
      <c r="AFE19" s="62"/>
      <c r="AFF19" s="62"/>
      <c r="AFG19" s="62"/>
      <c r="AFH19" s="62"/>
      <c r="AFI19" s="62"/>
      <c r="AFJ19" s="62"/>
      <c r="AFK19" s="62"/>
      <c r="AFL19" s="62"/>
      <c r="AFM19" s="62"/>
      <c r="AFN19" s="62"/>
      <c r="AFO19" s="62"/>
      <c r="AFP19" s="62"/>
      <c r="AFQ19" s="62"/>
      <c r="AFR19" s="62"/>
      <c r="AFS19" s="62"/>
      <c r="AFT19" s="62"/>
      <c r="AFU19" s="62"/>
      <c r="AFV19" s="62"/>
      <c r="AFW19" s="62"/>
      <c r="AFX19" s="62"/>
      <c r="AFY19" s="62"/>
      <c r="AFZ19" s="62"/>
      <c r="AGA19" s="62"/>
      <c r="AGB19" s="62"/>
      <c r="AGC19" s="62"/>
      <c r="AGD19" s="62"/>
      <c r="AGE19" s="62"/>
      <c r="AGF19" s="62"/>
      <c r="AGG19" s="62"/>
      <c r="AGH19" s="62"/>
      <c r="AGI19" s="62"/>
      <c r="AGJ19" s="62"/>
      <c r="AGK19" s="62"/>
      <c r="AGL19" s="62"/>
      <c r="AGM19" s="62"/>
      <c r="AGN19" s="62"/>
      <c r="AGO19" s="62"/>
      <c r="AGP19" s="62"/>
      <c r="AGQ19" s="62"/>
      <c r="AGR19" s="62"/>
      <c r="AGS19" s="62"/>
      <c r="AGT19" s="62"/>
      <c r="AGU19" s="62"/>
      <c r="AGV19" s="62"/>
      <c r="AGW19" s="62"/>
      <c r="AGX19" s="62"/>
      <c r="AGY19" s="62"/>
      <c r="AGZ19" s="62"/>
      <c r="AHA19" s="62"/>
      <c r="AHB19" s="62"/>
      <c r="AHC19" s="62"/>
      <c r="AHD19" s="62"/>
      <c r="AHE19" s="62"/>
      <c r="AHF19" s="62"/>
      <c r="AHG19" s="62"/>
      <c r="AHH19" s="62"/>
      <c r="AHI19" s="62"/>
      <c r="AHJ19" s="62"/>
      <c r="AHK19" s="62"/>
      <c r="AHL19" s="62"/>
      <c r="AHM19" s="62"/>
      <c r="AHN19" s="62"/>
      <c r="AHO19" s="62"/>
      <c r="AHP19" s="62"/>
      <c r="AHQ19" s="62"/>
      <c r="AHR19" s="62"/>
      <c r="AHS19" s="62"/>
      <c r="AHT19" s="62"/>
      <c r="AHU19" s="62"/>
      <c r="AHV19" s="62"/>
      <c r="AHW19" s="62"/>
      <c r="AHX19" s="62"/>
      <c r="AHY19" s="62"/>
      <c r="AHZ19" s="62"/>
      <c r="AIA19" s="62"/>
      <c r="AIB19" s="62"/>
      <c r="AIC19" s="62"/>
      <c r="AID19" s="62"/>
      <c r="AIE19" s="62"/>
      <c r="AIF19" s="62"/>
      <c r="AIG19" s="62"/>
      <c r="AIH19" s="62"/>
      <c r="AII19" s="62"/>
      <c r="AIJ19" s="62"/>
      <c r="AIK19" s="62"/>
      <c r="AIL19" s="62"/>
      <c r="AIM19" s="62"/>
      <c r="AIN19" s="62"/>
      <c r="AIO19" s="62"/>
      <c r="AIP19" s="62"/>
      <c r="AIQ19" s="62"/>
      <c r="AIR19" s="62"/>
      <c r="AIS19" s="62"/>
      <c r="AIT19" s="62"/>
      <c r="AIU19" s="62"/>
      <c r="AIV19" s="62"/>
      <c r="AIW19" s="62"/>
      <c r="AIX19" s="62"/>
      <c r="AIY19" s="62"/>
      <c r="AIZ19" s="62"/>
      <c r="AJA19" s="62"/>
      <c r="AJB19" s="62"/>
      <c r="AJC19" s="62"/>
      <c r="AJD19" s="62"/>
      <c r="AJE19" s="62"/>
      <c r="AJF19" s="62"/>
      <c r="AJG19" s="62"/>
      <c r="AJH19" s="62"/>
      <c r="AJI19" s="62"/>
      <c r="AJJ19" s="62"/>
      <c r="AJK19" s="62"/>
      <c r="AJL19" s="62"/>
      <c r="AJM19" s="62"/>
      <c r="AJN19" s="62"/>
      <c r="AJO19" s="62"/>
      <c r="AJP19" s="62"/>
      <c r="AJQ19" s="62"/>
      <c r="AJR19" s="62"/>
      <c r="AJS19" s="62"/>
      <c r="AJT19" s="62"/>
      <c r="AJU19" s="62"/>
      <c r="AJV19" s="62"/>
      <c r="AJW19" s="62"/>
      <c r="AJX19" s="62"/>
      <c r="AJY19" s="62"/>
      <c r="AJZ19" s="62"/>
      <c r="AKA19" s="62"/>
      <c r="AKB19" s="62"/>
      <c r="AKC19" s="62"/>
      <c r="AKD19" s="62"/>
      <c r="AKE19" s="62"/>
      <c r="AKF19" s="62"/>
      <c r="AKG19" s="62"/>
      <c r="AKH19" s="62"/>
      <c r="AKI19" s="62"/>
      <c r="AKJ19" s="62"/>
      <c r="AKK19" s="62"/>
      <c r="AKL19" s="62"/>
      <c r="AKM19" s="62"/>
      <c r="AKN19" s="62"/>
      <c r="AKO19" s="62"/>
      <c r="AKP19" s="62"/>
      <c r="AKQ19" s="62"/>
      <c r="AKR19" s="62"/>
      <c r="AKS19" s="62"/>
      <c r="AKT19" s="62"/>
      <c r="AKU19" s="62"/>
      <c r="AKV19" s="62"/>
      <c r="AKW19" s="62"/>
      <c r="AKX19" s="62"/>
      <c r="AKY19" s="62"/>
      <c r="AKZ19" s="62"/>
      <c r="ALA19" s="62"/>
      <c r="ALB19" s="62"/>
      <c r="ALC19" s="62"/>
      <c r="ALD19" s="62"/>
      <c r="ALE19" s="62"/>
      <c r="ALF19" s="62"/>
      <c r="ALG19" s="62"/>
      <c r="ALH19" s="62"/>
      <c r="ALI19" s="62"/>
      <c r="ALJ19" s="62"/>
      <c r="ALK19" s="62"/>
      <c r="ALL19" s="62"/>
      <c r="ALM19" s="62"/>
      <c r="ALN19" s="62"/>
      <c r="ALO19" s="62"/>
      <c r="ALP19" s="62"/>
      <c r="ALQ19" s="62"/>
      <c r="ALR19" s="62"/>
      <c r="ALS19" s="62"/>
      <c r="ALT19" s="62"/>
      <c r="ALU19" s="62"/>
      <c r="ALV19" s="62"/>
      <c r="ALW19" s="62"/>
      <c r="ALX19" s="62"/>
      <c r="ALY19" s="62"/>
      <c r="ALZ19" s="62"/>
      <c r="AMA19" s="62"/>
      <c r="AMB19" s="62"/>
      <c r="AMC19" s="62"/>
      <c r="AMD19" s="62"/>
      <c r="AME19" s="62"/>
      <c r="AMF19" s="62"/>
      <c r="AMG19" s="62"/>
      <c r="AMH19" s="62"/>
      <c r="AMI19" s="62"/>
      <c r="AMJ19" s="62"/>
    </row>
    <row r="20" spans="1:1024" ht="15.75" x14ac:dyDescent="0.25">
      <c r="A20" s="81" t="s">
        <v>101</v>
      </c>
      <c r="B20" s="82"/>
      <c r="C20" s="83"/>
      <c r="D20" s="62"/>
      <c r="E20" s="59"/>
      <c r="F20" s="60"/>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62"/>
      <c r="ON20" s="62"/>
      <c r="OO20" s="62"/>
      <c r="OP20" s="62"/>
      <c r="OQ20" s="62"/>
      <c r="OR20" s="62"/>
      <c r="OS20" s="62"/>
      <c r="OT20" s="62"/>
      <c r="OU20" s="62"/>
      <c r="OV20" s="62"/>
      <c r="OW20" s="62"/>
      <c r="OX20" s="62"/>
      <c r="OY20" s="62"/>
      <c r="OZ20" s="62"/>
      <c r="PA20" s="62"/>
      <c r="PB20" s="62"/>
      <c r="PC20" s="62"/>
      <c r="PD20" s="62"/>
      <c r="PE20" s="62"/>
      <c r="PF20" s="62"/>
      <c r="PG20" s="62"/>
      <c r="PH20" s="62"/>
      <c r="PI20" s="62"/>
      <c r="PJ20" s="62"/>
      <c r="PK20" s="62"/>
      <c r="PL20" s="62"/>
      <c r="PM20" s="62"/>
      <c r="PN20" s="62"/>
      <c r="PO20" s="62"/>
      <c r="PP20" s="62"/>
      <c r="PQ20" s="62"/>
      <c r="PR20" s="62"/>
      <c r="PS20" s="62"/>
      <c r="PT20" s="62"/>
      <c r="PU20" s="62"/>
      <c r="PV20" s="62"/>
      <c r="PW20" s="62"/>
      <c r="PX20" s="62"/>
      <c r="PY20" s="62"/>
      <c r="PZ20" s="62"/>
      <c r="QA20" s="62"/>
      <c r="QB20" s="62"/>
      <c r="QC20" s="62"/>
      <c r="QD20" s="62"/>
      <c r="QE20" s="62"/>
      <c r="QF20" s="62"/>
      <c r="QG20" s="62"/>
      <c r="QH20" s="62"/>
      <c r="QI20" s="62"/>
      <c r="QJ20" s="62"/>
      <c r="QK20" s="62"/>
      <c r="QL20" s="62"/>
      <c r="QM20" s="62"/>
      <c r="QN20" s="62"/>
      <c r="QO20" s="62"/>
      <c r="QP20" s="62"/>
      <c r="QQ20" s="62"/>
      <c r="QR20" s="62"/>
      <c r="QS20" s="62"/>
      <c r="QT20" s="62"/>
      <c r="QU20" s="62"/>
      <c r="QV20" s="62"/>
      <c r="QW20" s="62"/>
      <c r="QX20" s="62"/>
      <c r="QY20" s="62"/>
      <c r="QZ20" s="62"/>
      <c r="RA20" s="62"/>
      <c r="RB20" s="62"/>
      <c r="RC20" s="62"/>
      <c r="RD20" s="62"/>
      <c r="RE20" s="62"/>
      <c r="RF20" s="62"/>
      <c r="RG20" s="62"/>
      <c r="RH20" s="62"/>
      <c r="RI20" s="62"/>
      <c r="RJ20" s="62"/>
      <c r="RK20" s="62"/>
      <c r="RL20" s="62"/>
      <c r="RM20" s="62"/>
      <c r="RN20" s="62"/>
      <c r="RO20" s="62"/>
      <c r="RP20" s="62"/>
      <c r="RQ20" s="62"/>
      <c r="RR20" s="62"/>
      <c r="RS20" s="62"/>
      <c r="RT20" s="62"/>
      <c r="RU20" s="62"/>
      <c r="RV20" s="62"/>
      <c r="RW20" s="62"/>
      <c r="RX20" s="62"/>
      <c r="RY20" s="62"/>
      <c r="RZ20" s="62"/>
      <c r="SA20" s="62"/>
      <c r="SB20" s="62"/>
      <c r="SC20" s="62"/>
      <c r="SD20" s="62"/>
      <c r="SE20" s="62"/>
      <c r="SF20" s="62"/>
      <c r="SG20" s="62"/>
      <c r="SH20" s="62"/>
      <c r="SI20" s="62"/>
      <c r="SJ20" s="62"/>
      <c r="SK20" s="62"/>
      <c r="SL20" s="62"/>
      <c r="SM20" s="62"/>
      <c r="SN20" s="62"/>
      <c r="SO20" s="62"/>
      <c r="SP20" s="62"/>
      <c r="SQ20" s="62"/>
      <c r="SR20" s="62"/>
      <c r="SS20" s="62"/>
      <c r="ST20" s="62"/>
      <c r="SU20" s="62"/>
      <c r="SV20" s="62"/>
      <c r="SW20" s="62"/>
      <c r="SX20" s="62"/>
      <c r="SY20" s="62"/>
      <c r="SZ20" s="62"/>
      <c r="TA20" s="62"/>
      <c r="TB20" s="62"/>
      <c r="TC20" s="62"/>
      <c r="TD20" s="62"/>
      <c r="TE20" s="62"/>
      <c r="TF20" s="62"/>
      <c r="TG20" s="62"/>
      <c r="TH20" s="62"/>
      <c r="TI20" s="62"/>
      <c r="TJ20" s="62"/>
      <c r="TK20" s="62"/>
      <c r="TL20" s="62"/>
      <c r="TM20" s="62"/>
      <c r="TN20" s="62"/>
      <c r="TO20" s="62"/>
      <c r="TP20" s="62"/>
      <c r="TQ20" s="62"/>
      <c r="TR20" s="62"/>
      <c r="TS20" s="62"/>
      <c r="TT20" s="62"/>
      <c r="TU20" s="62"/>
      <c r="TV20" s="62"/>
      <c r="TW20" s="62"/>
      <c r="TX20" s="62"/>
      <c r="TY20" s="62"/>
      <c r="TZ20" s="62"/>
      <c r="UA20" s="62"/>
      <c r="UB20" s="62"/>
      <c r="UC20" s="62"/>
      <c r="UD20" s="62"/>
      <c r="UE20" s="62"/>
      <c r="UF20" s="62"/>
      <c r="UG20" s="62"/>
      <c r="UH20" s="62"/>
      <c r="UI20" s="62"/>
      <c r="UJ20" s="62"/>
      <c r="UK20" s="62"/>
      <c r="UL20" s="62"/>
      <c r="UM20" s="62"/>
      <c r="UN20" s="62"/>
      <c r="UO20" s="62"/>
      <c r="UP20" s="62"/>
      <c r="UQ20" s="62"/>
      <c r="UR20" s="62"/>
      <c r="US20" s="62"/>
      <c r="UT20" s="62"/>
      <c r="UU20" s="62"/>
      <c r="UV20" s="62"/>
      <c r="UW20" s="62"/>
      <c r="UX20" s="62"/>
      <c r="UY20" s="62"/>
      <c r="UZ20" s="62"/>
      <c r="VA20" s="62"/>
      <c r="VB20" s="62"/>
      <c r="VC20" s="62"/>
      <c r="VD20" s="62"/>
      <c r="VE20" s="62"/>
      <c r="VF20" s="62"/>
      <c r="VG20" s="62"/>
      <c r="VH20" s="62"/>
      <c r="VI20" s="62"/>
      <c r="VJ20" s="62"/>
      <c r="VK20" s="62"/>
      <c r="VL20" s="62"/>
      <c r="VM20" s="62"/>
      <c r="VN20" s="62"/>
      <c r="VO20" s="62"/>
      <c r="VP20" s="62"/>
      <c r="VQ20" s="62"/>
      <c r="VR20" s="62"/>
      <c r="VS20" s="62"/>
      <c r="VT20" s="62"/>
      <c r="VU20" s="62"/>
      <c r="VV20" s="62"/>
      <c r="VW20" s="62"/>
      <c r="VX20" s="62"/>
      <c r="VY20" s="62"/>
      <c r="VZ20" s="62"/>
      <c r="WA20" s="62"/>
      <c r="WB20" s="62"/>
      <c r="WC20" s="62"/>
      <c r="WD20" s="62"/>
      <c r="WE20" s="62"/>
      <c r="WF20" s="62"/>
      <c r="WG20" s="62"/>
      <c r="WH20" s="62"/>
      <c r="WI20" s="62"/>
      <c r="WJ20" s="62"/>
      <c r="WK20" s="62"/>
      <c r="WL20" s="62"/>
      <c r="WM20" s="62"/>
      <c r="WN20" s="62"/>
      <c r="WO20" s="62"/>
      <c r="WP20" s="62"/>
      <c r="WQ20" s="62"/>
      <c r="WR20" s="62"/>
      <c r="WS20" s="62"/>
      <c r="WT20" s="62"/>
      <c r="WU20" s="62"/>
      <c r="WV20" s="62"/>
      <c r="WW20" s="62"/>
      <c r="WX20" s="62"/>
      <c r="WY20" s="62"/>
      <c r="WZ20" s="62"/>
      <c r="XA20" s="62"/>
      <c r="XB20" s="62"/>
      <c r="XC20" s="62"/>
      <c r="XD20" s="62"/>
      <c r="XE20" s="62"/>
      <c r="XF20" s="62"/>
      <c r="XG20" s="62"/>
      <c r="XH20" s="62"/>
      <c r="XI20" s="62"/>
      <c r="XJ20" s="62"/>
      <c r="XK20" s="62"/>
      <c r="XL20" s="62"/>
      <c r="XM20" s="62"/>
      <c r="XN20" s="62"/>
      <c r="XO20" s="62"/>
      <c r="XP20" s="62"/>
      <c r="XQ20" s="62"/>
      <c r="XR20" s="62"/>
      <c r="XS20" s="62"/>
      <c r="XT20" s="62"/>
      <c r="XU20" s="62"/>
      <c r="XV20" s="62"/>
      <c r="XW20" s="62"/>
      <c r="XX20" s="62"/>
      <c r="XY20" s="62"/>
      <c r="XZ20" s="62"/>
      <c r="YA20" s="62"/>
      <c r="YB20" s="62"/>
      <c r="YC20" s="62"/>
      <c r="YD20" s="62"/>
      <c r="YE20" s="62"/>
      <c r="YF20" s="62"/>
      <c r="YG20" s="62"/>
      <c r="YH20" s="62"/>
      <c r="YI20" s="62"/>
      <c r="YJ20" s="62"/>
      <c r="YK20" s="62"/>
      <c r="YL20" s="62"/>
      <c r="YM20" s="62"/>
      <c r="YN20" s="62"/>
      <c r="YO20" s="62"/>
      <c r="YP20" s="62"/>
      <c r="YQ20" s="62"/>
      <c r="YR20" s="62"/>
      <c r="YS20" s="62"/>
      <c r="YT20" s="62"/>
      <c r="YU20" s="62"/>
      <c r="YV20" s="62"/>
      <c r="YW20" s="62"/>
      <c r="YX20" s="62"/>
      <c r="YY20" s="62"/>
      <c r="YZ20" s="62"/>
      <c r="ZA20" s="62"/>
      <c r="ZB20" s="62"/>
      <c r="ZC20" s="62"/>
      <c r="ZD20" s="62"/>
      <c r="ZE20" s="62"/>
      <c r="ZF20" s="62"/>
      <c r="ZG20" s="62"/>
      <c r="ZH20" s="62"/>
      <c r="ZI20" s="62"/>
      <c r="ZJ20" s="62"/>
      <c r="ZK20" s="62"/>
      <c r="ZL20" s="62"/>
      <c r="ZM20" s="62"/>
      <c r="ZN20" s="62"/>
      <c r="ZO20" s="62"/>
      <c r="ZP20" s="62"/>
      <c r="ZQ20" s="62"/>
      <c r="ZR20" s="62"/>
      <c r="ZS20" s="62"/>
      <c r="ZT20" s="62"/>
      <c r="ZU20" s="62"/>
      <c r="ZV20" s="62"/>
      <c r="ZW20" s="62"/>
      <c r="ZX20" s="62"/>
      <c r="ZY20" s="62"/>
      <c r="ZZ20" s="62"/>
      <c r="AAA20" s="62"/>
      <c r="AAB20" s="62"/>
      <c r="AAC20" s="62"/>
      <c r="AAD20" s="62"/>
      <c r="AAE20" s="62"/>
      <c r="AAF20" s="62"/>
      <c r="AAG20" s="62"/>
      <c r="AAH20" s="62"/>
      <c r="AAI20" s="62"/>
      <c r="AAJ20" s="62"/>
      <c r="AAK20" s="62"/>
      <c r="AAL20" s="62"/>
      <c r="AAM20" s="62"/>
      <c r="AAN20" s="62"/>
      <c r="AAO20" s="62"/>
      <c r="AAP20" s="62"/>
      <c r="AAQ20" s="62"/>
      <c r="AAR20" s="62"/>
      <c r="AAS20" s="62"/>
      <c r="AAT20" s="62"/>
      <c r="AAU20" s="62"/>
      <c r="AAV20" s="62"/>
      <c r="AAW20" s="62"/>
      <c r="AAX20" s="62"/>
      <c r="AAY20" s="62"/>
      <c r="AAZ20" s="62"/>
      <c r="ABA20" s="62"/>
      <c r="ABB20" s="62"/>
      <c r="ABC20" s="62"/>
      <c r="ABD20" s="62"/>
      <c r="ABE20" s="62"/>
      <c r="ABF20" s="62"/>
      <c r="ABG20" s="62"/>
      <c r="ABH20" s="62"/>
      <c r="ABI20" s="62"/>
      <c r="ABJ20" s="62"/>
      <c r="ABK20" s="62"/>
      <c r="ABL20" s="62"/>
      <c r="ABM20" s="62"/>
      <c r="ABN20" s="62"/>
      <c r="ABO20" s="62"/>
      <c r="ABP20" s="62"/>
      <c r="ABQ20" s="62"/>
      <c r="ABR20" s="62"/>
      <c r="ABS20" s="62"/>
      <c r="ABT20" s="62"/>
      <c r="ABU20" s="62"/>
      <c r="ABV20" s="62"/>
      <c r="ABW20" s="62"/>
      <c r="ABX20" s="62"/>
      <c r="ABY20" s="62"/>
      <c r="ABZ20" s="62"/>
      <c r="ACA20" s="62"/>
      <c r="ACB20" s="62"/>
      <c r="ACC20" s="62"/>
      <c r="ACD20" s="62"/>
      <c r="ACE20" s="62"/>
      <c r="ACF20" s="62"/>
      <c r="ACG20" s="62"/>
      <c r="ACH20" s="62"/>
      <c r="ACI20" s="62"/>
      <c r="ACJ20" s="62"/>
      <c r="ACK20" s="62"/>
      <c r="ACL20" s="62"/>
      <c r="ACM20" s="62"/>
      <c r="ACN20" s="62"/>
      <c r="ACO20" s="62"/>
      <c r="ACP20" s="62"/>
      <c r="ACQ20" s="62"/>
      <c r="ACR20" s="62"/>
      <c r="ACS20" s="62"/>
      <c r="ACT20" s="62"/>
      <c r="ACU20" s="62"/>
      <c r="ACV20" s="62"/>
      <c r="ACW20" s="62"/>
      <c r="ACX20" s="62"/>
      <c r="ACY20" s="62"/>
      <c r="ACZ20" s="62"/>
      <c r="ADA20" s="62"/>
      <c r="ADB20" s="62"/>
      <c r="ADC20" s="62"/>
      <c r="ADD20" s="62"/>
      <c r="ADE20" s="62"/>
      <c r="ADF20" s="62"/>
      <c r="ADG20" s="62"/>
      <c r="ADH20" s="62"/>
      <c r="ADI20" s="62"/>
      <c r="ADJ20" s="62"/>
      <c r="ADK20" s="62"/>
      <c r="ADL20" s="62"/>
      <c r="ADM20" s="62"/>
      <c r="ADN20" s="62"/>
      <c r="ADO20" s="62"/>
      <c r="ADP20" s="62"/>
      <c r="ADQ20" s="62"/>
      <c r="ADR20" s="62"/>
      <c r="ADS20" s="62"/>
      <c r="ADT20" s="62"/>
      <c r="ADU20" s="62"/>
      <c r="ADV20" s="62"/>
      <c r="ADW20" s="62"/>
      <c r="ADX20" s="62"/>
      <c r="ADY20" s="62"/>
      <c r="ADZ20" s="62"/>
      <c r="AEA20" s="62"/>
      <c r="AEB20" s="62"/>
      <c r="AEC20" s="62"/>
      <c r="AED20" s="62"/>
      <c r="AEE20" s="62"/>
      <c r="AEF20" s="62"/>
      <c r="AEG20" s="62"/>
      <c r="AEH20" s="62"/>
      <c r="AEI20" s="62"/>
      <c r="AEJ20" s="62"/>
      <c r="AEK20" s="62"/>
      <c r="AEL20" s="62"/>
      <c r="AEM20" s="62"/>
      <c r="AEN20" s="62"/>
      <c r="AEO20" s="62"/>
      <c r="AEP20" s="62"/>
      <c r="AEQ20" s="62"/>
      <c r="AER20" s="62"/>
      <c r="AES20" s="62"/>
      <c r="AET20" s="62"/>
      <c r="AEU20" s="62"/>
      <c r="AEV20" s="62"/>
      <c r="AEW20" s="62"/>
      <c r="AEX20" s="62"/>
      <c r="AEY20" s="62"/>
      <c r="AEZ20" s="62"/>
      <c r="AFA20" s="62"/>
      <c r="AFB20" s="62"/>
      <c r="AFC20" s="62"/>
      <c r="AFD20" s="62"/>
      <c r="AFE20" s="62"/>
      <c r="AFF20" s="62"/>
      <c r="AFG20" s="62"/>
      <c r="AFH20" s="62"/>
      <c r="AFI20" s="62"/>
      <c r="AFJ20" s="62"/>
      <c r="AFK20" s="62"/>
      <c r="AFL20" s="62"/>
      <c r="AFM20" s="62"/>
      <c r="AFN20" s="62"/>
      <c r="AFO20" s="62"/>
      <c r="AFP20" s="62"/>
      <c r="AFQ20" s="62"/>
      <c r="AFR20" s="62"/>
      <c r="AFS20" s="62"/>
      <c r="AFT20" s="62"/>
      <c r="AFU20" s="62"/>
      <c r="AFV20" s="62"/>
      <c r="AFW20" s="62"/>
      <c r="AFX20" s="62"/>
      <c r="AFY20" s="62"/>
      <c r="AFZ20" s="62"/>
      <c r="AGA20" s="62"/>
      <c r="AGB20" s="62"/>
      <c r="AGC20" s="62"/>
      <c r="AGD20" s="62"/>
      <c r="AGE20" s="62"/>
      <c r="AGF20" s="62"/>
      <c r="AGG20" s="62"/>
      <c r="AGH20" s="62"/>
      <c r="AGI20" s="62"/>
      <c r="AGJ20" s="62"/>
      <c r="AGK20" s="62"/>
      <c r="AGL20" s="62"/>
      <c r="AGM20" s="62"/>
      <c r="AGN20" s="62"/>
      <c r="AGO20" s="62"/>
      <c r="AGP20" s="62"/>
      <c r="AGQ20" s="62"/>
      <c r="AGR20" s="62"/>
      <c r="AGS20" s="62"/>
      <c r="AGT20" s="62"/>
      <c r="AGU20" s="62"/>
      <c r="AGV20" s="62"/>
      <c r="AGW20" s="62"/>
      <c r="AGX20" s="62"/>
      <c r="AGY20" s="62"/>
      <c r="AGZ20" s="62"/>
      <c r="AHA20" s="62"/>
      <c r="AHB20" s="62"/>
      <c r="AHC20" s="62"/>
      <c r="AHD20" s="62"/>
      <c r="AHE20" s="62"/>
      <c r="AHF20" s="62"/>
      <c r="AHG20" s="62"/>
      <c r="AHH20" s="62"/>
      <c r="AHI20" s="62"/>
      <c r="AHJ20" s="62"/>
      <c r="AHK20" s="62"/>
      <c r="AHL20" s="62"/>
      <c r="AHM20" s="62"/>
      <c r="AHN20" s="62"/>
      <c r="AHO20" s="62"/>
      <c r="AHP20" s="62"/>
      <c r="AHQ20" s="62"/>
      <c r="AHR20" s="62"/>
      <c r="AHS20" s="62"/>
      <c r="AHT20" s="62"/>
      <c r="AHU20" s="62"/>
      <c r="AHV20" s="62"/>
      <c r="AHW20" s="62"/>
      <c r="AHX20" s="62"/>
      <c r="AHY20" s="62"/>
      <c r="AHZ20" s="62"/>
      <c r="AIA20" s="62"/>
      <c r="AIB20" s="62"/>
      <c r="AIC20" s="62"/>
      <c r="AID20" s="62"/>
      <c r="AIE20" s="62"/>
      <c r="AIF20" s="62"/>
      <c r="AIG20" s="62"/>
      <c r="AIH20" s="62"/>
      <c r="AII20" s="62"/>
      <c r="AIJ20" s="62"/>
      <c r="AIK20" s="62"/>
      <c r="AIL20" s="62"/>
      <c r="AIM20" s="62"/>
      <c r="AIN20" s="62"/>
      <c r="AIO20" s="62"/>
      <c r="AIP20" s="62"/>
      <c r="AIQ20" s="62"/>
      <c r="AIR20" s="62"/>
      <c r="AIS20" s="62"/>
      <c r="AIT20" s="62"/>
      <c r="AIU20" s="62"/>
      <c r="AIV20" s="62"/>
      <c r="AIW20" s="62"/>
      <c r="AIX20" s="62"/>
      <c r="AIY20" s="62"/>
      <c r="AIZ20" s="62"/>
      <c r="AJA20" s="62"/>
      <c r="AJB20" s="62"/>
      <c r="AJC20" s="62"/>
      <c r="AJD20" s="62"/>
      <c r="AJE20" s="62"/>
      <c r="AJF20" s="62"/>
      <c r="AJG20" s="62"/>
      <c r="AJH20" s="62"/>
      <c r="AJI20" s="62"/>
      <c r="AJJ20" s="62"/>
      <c r="AJK20" s="62"/>
      <c r="AJL20" s="62"/>
      <c r="AJM20" s="62"/>
      <c r="AJN20" s="62"/>
      <c r="AJO20" s="62"/>
      <c r="AJP20" s="62"/>
      <c r="AJQ20" s="62"/>
      <c r="AJR20" s="62"/>
      <c r="AJS20" s="62"/>
      <c r="AJT20" s="62"/>
      <c r="AJU20" s="62"/>
      <c r="AJV20" s="62"/>
      <c r="AJW20" s="62"/>
      <c r="AJX20" s="62"/>
      <c r="AJY20" s="62"/>
      <c r="AJZ20" s="62"/>
      <c r="AKA20" s="62"/>
      <c r="AKB20" s="62"/>
      <c r="AKC20" s="62"/>
      <c r="AKD20" s="62"/>
      <c r="AKE20" s="62"/>
      <c r="AKF20" s="62"/>
      <c r="AKG20" s="62"/>
      <c r="AKH20" s="62"/>
      <c r="AKI20" s="62"/>
      <c r="AKJ20" s="62"/>
      <c r="AKK20" s="62"/>
      <c r="AKL20" s="62"/>
      <c r="AKM20" s="62"/>
      <c r="AKN20" s="62"/>
      <c r="AKO20" s="62"/>
      <c r="AKP20" s="62"/>
      <c r="AKQ20" s="62"/>
      <c r="AKR20" s="62"/>
      <c r="AKS20" s="62"/>
      <c r="AKT20" s="62"/>
      <c r="AKU20" s="62"/>
      <c r="AKV20" s="62"/>
      <c r="AKW20" s="62"/>
      <c r="AKX20" s="62"/>
      <c r="AKY20" s="62"/>
      <c r="AKZ20" s="62"/>
      <c r="ALA20" s="62"/>
      <c r="ALB20" s="62"/>
      <c r="ALC20" s="62"/>
      <c r="ALD20" s="62"/>
      <c r="ALE20" s="62"/>
      <c r="ALF20" s="62"/>
      <c r="ALG20" s="62"/>
      <c r="ALH20" s="62"/>
      <c r="ALI20" s="62"/>
      <c r="ALJ20" s="62"/>
      <c r="ALK20" s="62"/>
      <c r="ALL20" s="62"/>
      <c r="ALM20" s="62"/>
      <c r="ALN20" s="62"/>
      <c r="ALO20" s="62"/>
      <c r="ALP20" s="62"/>
      <c r="ALQ20" s="62"/>
      <c r="ALR20" s="62"/>
      <c r="ALS20" s="62"/>
      <c r="ALT20" s="62"/>
      <c r="ALU20" s="62"/>
      <c r="ALV20" s="62"/>
      <c r="ALW20" s="62"/>
      <c r="ALX20" s="62"/>
      <c r="ALY20" s="62"/>
      <c r="ALZ20" s="62"/>
      <c r="AMA20" s="62"/>
      <c r="AMB20" s="62"/>
      <c r="AMC20" s="62"/>
      <c r="AMD20" s="62"/>
      <c r="AME20" s="62"/>
      <c r="AMF20" s="62"/>
      <c r="AMG20" s="62"/>
      <c r="AMH20" s="62"/>
      <c r="AMI20" s="62"/>
      <c r="AMJ20" s="62"/>
    </row>
    <row r="21" spans="1:1024" ht="15.75" x14ac:dyDescent="0.25">
      <c r="A21" s="81" t="s">
        <v>101</v>
      </c>
      <c r="B21" s="82"/>
      <c r="C21" s="83"/>
      <c r="D21" s="62"/>
      <c r="E21" s="59"/>
      <c r="F21" s="60"/>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2"/>
      <c r="ND21" s="62"/>
      <c r="NE21" s="62"/>
      <c r="NF21" s="62"/>
      <c r="NG21" s="62"/>
      <c r="NH21" s="62"/>
      <c r="NI21" s="62"/>
      <c r="NJ21" s="62"/>
      <c r="NK21" s="62"/>
      <c r="NL21" s="62"/>
      <c r="NM21" s="62"/>
      <c r="NN21" s="62"/>
      <c r="NO21" s="62"/>
      <c r="NP21" s="62"/>
      <c r="NQ21" s="62"/>
      <c r="NR21" s="62"/>
      <c r="NS21" s="62"/>
      <c r="NT21" s="62"/>
      <c r="NU21" s="62"/>
      <c r="NV21" s="62"/>
      <c r="NW21" s="62"/>
      <c r="NX21" s="62"/>
      <c r="NY21" s="62"/>
      <c r="NZ21" s="62"/>
      <c r="OA21" s="62"/>
      <c r="OB21" s="62"/>
      <c r="OC21" s="62"/>
      <c r="OD21" s="62"/>
      <c r="OE21" s="62"/>
      <c r="OF21" s="62"/>
      <c r="OG21" s="62"/>
      <c r="OH21" s="62"/>
      <c r="OI21" s="62"/>
      <c r="OJ21" s="62"/>
      <c r="OK21" s="62"/>
      <c r="OL21" s="62"/>
      <c r="OM21" s="62"/>
      <c r="ON21" s="62"/>
      <c r="OO21" s="62"/>
      <c r="OP21" s="62"/>
      <c r="OQ21" s="62"/>
      <c r="OR21" s="62"/>
      <c r="OS21" s="62"/>
      <c r="OT21" s="62"/>
      <c r="OU21" s="62"/>
      <c r="OV21" s="62"/>
      <c r="OW21" s="62"/>
      <c r="OX21" s="62"/>
      <c r="OY21" s="62"/>
      <c r="OZ21" s="62"/>
      <c r="PA21" s="62"/>
      <c r="PB21" s="62"/>
      <c r="PC21" s="62"/>
      <c r="PD21" s="62"/>
      <c r="PE21" s="62"/>
      <c r="PF21" s="62"/>
      <c r="PG21" s="62"/>
      <c r="PH21" s="62"/>
      <c r="PI21" s="62"/>
      <c r="PJ21" s="62"/>
      <c r="PK21" s="62"/>
      <c r="PL21" s="62"/>
      <c r="PM21" s="62"/>
      <c r="PN21" s="62"/>
      <c r="PO21" s="62"/>
      <c r="PP21" s="62"/>
      <c r="PQ21" s="62"/>
      <c r="PR21" s="62"/>
      <c r="PS21" s="62"/>
      <c r="PT21" s="62"/>
      <c r="PU21" s="62"/>
      <c r="PV21" s="62"/>
      <c r="PW21" s="62"/>
      <c r="PX21" s="62"/>
      <c r="PY21" s="62"/>
      <c r="PZ21" s="62"/>
      <c r="QA21" s="62"/>
      <c r="QB21" s="62"/>
      <c r="QC21" s="62"/>
      <c r="QD21" s="62"/>
      <c r="QE21" s="62"/>
      <c r="QF21" s="62"/>
      <c r="QG21" s="62"/>
      <c r="QH21" s="62"/>
      <c r="QI21" s="62"/>
      <c r="QJ21" s="62"/>
      <c r="QK21" s="62"/>
      <c r="QL21" s="62"/>
      <c r="QM21" s="62"/>
      <c r="QN21" s="62"/>
      <c r="QO21" s="62"/>
      <c r="QP21" s="62"/>
      <c r="QQ21" s="62"/>
      <c r="QR21" s="62"/>
      <c r="QS21" s="62"/>
      <c r="QT21" s="62"/>
      <c r="QU21" s="62"/>
      <c r="QV21" s="62"/>
      <c r="QW21" s="62"/>
      <c r="QX21" s="62"/>
      <c r="QY21" s="62"/>
      <c r="QZ21" s="62"/>
      <c r="RA21" s="62"/>
      <c r="RB21" s="62"/>
      <c r="RC21" s="62"/>
      <c r="RD21" s="62"/>
      <c r="RE21" s="62"/>
      <c r="RF21" s="62"/>
      <c r="RG21" s="62"/>
      <c r="RH21" s="62"/>
      <c r="RI21" s="62"/>
      <c r="RJ21" s="62"/>
      <c r="RK21" s="62"/>
      <c r="RL21" s="62"/>
      <c r="RM21" s="62"/>
      <c r="RN21" s="62"/>
      <c r="RO21" s="62"/>
      <c r="RP21" s="62"/>
      <c r="RQ21" s="62"/>
      <c r="RR21" s="62"/>
      <c r="RS21" s="62"/>
      <c r="RT21" s="62"/>
      <c r="RU21" s="62"/>
      <c r="RV21" s="62"/>
      <c r="RW21" s="62"/>
      <c r="RX21" s="62"/>
      <c r="RY21" s="62"/>
      <c r="RZ21" s="62"/>
      <c r="SA21" s="62"/>
      <c r="SB21" s="62"/>
      <c r="SC21" s="62"/>
      <c r="SD21" s="62"/>
      <c r="SE21" s="62"/>
      <c r="SF21" s="62"/>
      <c r="SG21" s="62"/>
      <c r="SH21" s="62"/>
      <c r="SI21" s="62"/>
      <c r="SJ21" s="62"/>
      <c r="SK21" s="62"/>
      <c r="SL21" s="62"/>
      <c r="SM21" s="62"/>
      <c r="SN21" s="62"/>
      <c r="SO21" s="62"/>
      <c r="SP21" s="62"/>
      <c r="SQ21" s="62"/>
      <c r="SR21" s="62"/>
      <c r="SS21" s="62"/>
      <c r="ST21" s="62"/>
      <c r="SU21" s="62"/>
      <c r="SV21" s="62"/>
      <c r="SW21" s="62"/>
      <c r="SX21" s="62"/>
      <c r="SY21" s="62"/>
      <c r="SZ21" s="62"/>
      <c r="TA21" s="62"/>
      <c r="TB21" s="62"/>
      <c r="TC21" s="62"/>
      <c r="TD21" s="62"/>
      <c r="TE21" s="62"/>
      <c r="TF21" s="62"/>
      <c r="TG21" s="62"/>
      <c r="TH21" s="62"/>
      <c r="TI21" s="62"/>
      <c r="TJ21" s="62"/>
      <c r="TK21" s="62"/>
      <c r="TL21" s="62"/>
      <c r="TM21" s="62"/>
      <c r="TN21" s="62"/>
      <c r="TO21" s="62"/>
      <c r="TP21" s="62"/>
      <c r="TQ21" s="62"/>
      <c r="TR21" s="62"/>
      <c r="TS21" s="62"/>
      <c r="TT21" s="62"/>
      <c r="TU21" s="62"/>
      <c r="TV21" s="62"/>
      <c r="TW21" s="62"/>
      <c r="TX21" s="62"/>
      <c r="TY21" s="62"/>
      <c r="TZ21" s="62"/>
      <c r="UA21" s="62"/>
      <c r="UB21" s="62"/>
      <c r="UC21" s="62"/>
      <c r="UD21" s="62"/>
      <c r="UE21" s="62"/>
      <c r="UF21" s="62"/>
      <c r="UG21" s="62"/>
      <c r="UH21" s="62"/>
      <c r="UI21" s="62"/>
      <c r="UJ21" s="62"/>
      <c r="UK21" s="62"/>
      <c r="UL21" s="62"/>
      <c r="UM21" s="62"/>
      <c r="UN21" s="62"/>
      <c r="UO21" s="62"/>
      <c r="UP21" s="62"/>
      <c r="UQ21" s="62"/>
      <c r="UR21" s="62"/>
      <c r="US21" s="62"/>
      <c r="UT21" s="62"/>
      <c r="UU21" s="62"/>
      <c r="UV21" s="62"/>
      <c r="UW21" s="62"/>
      <c r="UX21" s="62"/>
      <c r="UY21" s="62"/>
      <c r="UZ21" s="62"/>
      <c r="VA21" s="62"/>
      <c r="VB21" s="62"/>
      <c r="VC21" s="62"/>
      <c r="VD21" s="62"/>
      <c r="VE21" s="62"/>
      <c r="VF21" s="62"/>
      <c r="VG21" s="62"/>
      <c r="VH21" s="62"/>
      <c r="VI21" s="62"/>
      <c r="VJ21" s="62"/>
      <c r="VK21" s="62"/>
      <c r="VL21" s="62"/>
      <c r="VM21" s="62"/>
      <c r="VN21" s="62"/>
      <c r="VO21" s="62"/>
      <c r="VP21" s="62"/>
      <c r="VQ21" s="62"/>
      <c r="VR21" s="62"/>
      <c r="VS21" s="62"/>
      <c r="VT21" s="62"/>
      <c r="VU21" s="62"/>
      <c r="VV21" s="62"/>
      <c r="VW21" s="62"/>
      <c r="VX21" s="62"/>
      <c r="VY21" s="62"/>
      <c r="VZ21" s="62"/>
      <c r="WA21" s="62"/>
      <c r="WB21" s="62"/>
      <c r="WC21" s="62"/>
      <c r="WD21" s="62"/>
      <c r="WE21" s="62"/>
      <c r="WF21" s="62"/>
      <c r="WG21" s="62"/>
      <c r="WH21" s="62"/>
      <c r="WI21" s="62"/>
      <c r="WJ21" s="62"/>
      <c r="WK21" s="62"/>
      <c r="WL21" s="62"/>
      <c r="WM21" s="62"/>
      <c r="WN21" s="62"/>
      <c r="WO21" s="62"/>
      <c r="WP21" s="62"/>
      <c r="WQ21" s="62"/>
      <c r="WR21" s="62"/>
      <c r="WS21" s="62"/>
      <c r="WT21" s="62"/>
      <c r="WU21" s="62"/>
      <c r="WV21" s="62"/>
      <c r="WW21" s="62"/>
      <c r="WX21" s="62"/>
      <c r="WY21" s="62"/>
      <c r="WZ21" s="62"/>
      <c r="XA21" s="62"/>
      <c r="XB21" s="62"/>
      <c r="XC21" s="62"/>
      <c r="XD21" s="62"/>
      <c r="XE21" s="62"/>
      <c r="XF21" s="62"/>
      <c r="XG21" s="62"/>
      <c r="XH21" s="62"/>
      <c r="XI21" s="62"/>
      <c r="XJ21" s="62"/>
      <c r="XK21" s="62"/>
      <c r="XL21" s="62"/>
      <c r="XM21" s="62"/>
      <c r="XN21" s="62"/>
      <c r="XO21" s="62"/>
      <c r="XP21" s="62"/>
      <c r="XQ21" s="62"/>
      <c r="XR21" s="62"/>
      <c r="XS21" s="62"/>
      <c r="XT21" s="62"/>
      <c r="XU21" s="62"/>
      <c r="XV21" s="62"/>
      <c r="XW21" s="62"/>
      <c r="XX21" s="62"/>
      <c r="XY21" s="62"/>
      <c r="XZ21" s="62"/>
      <c r="YA21" s="62"/>
      <c r="YB21" s="62"/>
      <c r="YC21" s="62"/>
      <c r="YD21" s="62"/>
      <c r="YE21" s="62"/>
      <c r="YF21" s="62"/>
      <c r="YG21" s="62"/>
      <c r="YH21" s="62"/>
      <c r="YI21" s="62"/>
      <c r="YJ21" s="62"/>
      <c r="YK21" s="62"/>
      <c r="YL21" s="62"/>
      <c r="YM21" s="62"/>
      <c r="YN21" s="62"/>
      <c r="YO21" s="62"/>
      <c r="YP21" s="62"/>
      <c r="YQ21" s="62"/>
      <c r="YR21" s="62"/>
      <c r="YS21" s="62"/>
      <c r="YT21" s="62"/>
      <c r="YU21" s="62"/>
      <c r="YV21" s="62"/>
      <c r="YW21" s="62"/>
      <c r="YX21" s="62"/>
      <c r="YY21" s="62"/>
      <c r="YZ21" s="62"/>
      <c r="ZA21" s="62"/>
      <c r="ZB21" s="62"/>
      <c r="ZC21" s="62"/>
      <c r="ZD21" s="62"/>
      <c r="ZE21" s="62"/>
      <c r="ZF21" s="62"/>
      <c r="ZG21" s="62"/>
      <c r="ZH21" s="62"/>
      <c r="ZI21" s="62"/>
      <c r="ZJ21" s="62"/>
      <c r="ZK21" s="62"/>
      <c r="ZL21" s="62"/>
      <c r="ZM21" s="62"/>
      <c r="ZN21" s="62"/>
      <c r="ZO21" s="62"/>
      <c r="ZP21" s="62"/>
      <c r="ZQ21" s="62"/>
      <c r="ZR21" s="62"/>
      <c r="ZS21" s="62"/>
      <c r="ZT21" s="62"/>
      <c r="ZU21" s="62"/>
      <c r="ZV21" s="62"/>
      <c r="ZW21" s="62"/>
      <c r="ZX21" s="62"/>
      <c r="ZY21" s="62"/>
      <c r="ZZ21" s="62"/>
      <c r="AAA21" s="62"/>
      <c r="AAB21" s="62"/>
      <c r="AAC21" s="62"/>
      <c r="AAD21" s="62"/>
      <c r="AAE21" s="62"/>
      <c r="AAF21" s="62"/>
      <c r="AAG21" s="62"/>
      <c r="AAH21" s="62"/>
      <c r="AAI21" s="62"/>
      <c r="AAJ21" s="62"/>
      <c r="AAK21" s="62"/>
      <c r="AAL21" s="62"/>
      <c r="AAM21" s="62"/>
      <c r="AAN21" s="62"/>
      <c r="AAO21" s="62"/>
      <c r="AAP21" s="62"/>
      <c r="AAQ21" s="62"/>
      <c r="AAR21" s="62"/>
      <c r="AAS21" s="62"/>
      <c r="AAT21" s="62"/>
      <c r="AAU21" s="62"/>
      <c r="AAV21" s="62"/>
      <c r="AAW21" s="62"/>
      <c r="AAX21" s="62"/>
      <c r="AAY21" s="62"/>
      <c r="AAZ21" s="62"/>
      <c r="ABA21" s="62"/>
      <c r="ABB21" s="62"/>
      <c r="ABC21" s="62"/>
      <c r="ABD21" s="62"/>
      <c r="ABE21" s="62"/>
      <c r="ABF21" s="62"/>
      <c r="ABG21" s="62"/>
      <c r="ABH21" s="62"/>
      <c r="ABI21" s="62"/>
      <c r="ABJ21" s="62"/>
      <c r="ABK21" s="62"/>
      <c r="ABL21" s="62"/>
      <c r="ABM21" s="62"/>
      <c r="ABN21" s="62"/>
      <c r="ABO21" s="62"/>
      <c r="ABP21" s="62"/>
      <c r="ABQ21" s="62"/>
      <c r="ABR21" s="62"/>
      <c r="ABS21" s="62"/>
      <c r="ABT21" s="62"/>
      <c r="ABU21" s="62"/>
      <c r="ABV21" s="62"/>
      <c r="ABW21" s="62"/>
      <c r="ABX21" s="62"/>
      <c r="ABY21" s="62"/>
      <c r="ABZ21" s="62"/>
      <c r="ACA21" s="62"/>
      <c r="ACB21" s="62"/>
      <c r="ACC21" s="62"/>
      <c r="ACD21" s="62"/>
      <c r="ACE21" s="62"/>
      <c r="ACF21" s="62"/>
      <c r="ACG21" s="62"/>
      <c r="ACH21" s="62"/>
      <c r="ACI21" s="62"/>
      <c r="ACJ21" s="62"/>
      <c r="ACK21" s="62"/>
      <c r="ACL21" s="62"/>
      <c r="ACM21" s="62"/>
      <c r="ACN21" s="62"/>
      <c r="ACO21" s="62"/>
      <c r="ACP21" s="62"/>
      <c r="ACQ21" s="62"/>
      <c r="ACR21" s="62"/>
      <c r="ACS21" s="62"/>
      <c r="ACT21" s="62"/>
      <c r="ACU21" s="62"/>
      <c r="ACV21" s="62"/>
      <c r="ACW21" s="62"/>
      <c r="ACX21" s="62"/>
      <c r="ACY21" s="62"/>
      <c r="ACZ21" s="62"/>
      <c r="ADA21" s="62"/>
      <c r="ADB21" s="62"/>
      <c r="ADC21" s="62"/>
      <c r="ADD21" s="62"/>
      <c r="ADE21" s="62"/>
      <c r="ADF21" s="62"/>
      <c r="ADG21" s="62"/>
      <c r="ADH21" s="62"/>
      <c r="ADI21" s="62"/>
      <c r="ADJ21" s="62"/>
      <c r="ADK21" s="62"/>
      <c r="ADL21" s="62"/>
      <c r="ADM21" s="62"/>
      <c r="ADN21" s="62"/>
      <c r="ADO21" s="62"/>
      <c r="ADP21" s="62"/>
      <c r="ADQ21" s="62"/>
      <c r="ADR21" s="62"/>
      <c r="ADS21" s="62"/>
      <c r="ADT21" s="62"/>
      <c r="ADU21" s="62"/>
      <c r="ADV21" s="62"/>
      <c r="ADW21" s="62"/>
      <c r="ADX21" s="62"/>
      <c r="ADY21" s="62"/>
      <c r="ADZ21" s="62"/>
      <c r="AEA21" s="62"/>
      <c r="AEB21" s="62"/>
      <c r="AEC21" s="62"/>
      <c r="AED21" s="62"/>
      <c r="AEE21" s="62"/>
      <c r="AEF21" s="62"/>
      <c r="AEG21" s="62"/>
      <c r="AEH21" s="62"/>
      <c r="AEI21" s="62"/>
      <c r="AEJ21" s="62"/>
      <c r="AEK21" s="62"/>
      <c r="AEL21" s="62"/>
      <c r="AEM21" s="62"/>
      <c r="AEN21" s="62"/>
      <c r="AEO21" s="62"/>
      <c r="AEP21" s="62"/>
      <c r="AEQ21" s="62"/>
      <c r="AER21" s="62"/>
      <c r="AES21" s="62"/>
      <c r="AET21" s="62"/>
      <c r="AEU21" s="62"/>
      <c r="AEV21" s="62"/>
      <c r="AEW21" s="62"/>
      <c r="AEX21" s="62"/>
      <c r="AEY21" s="62"/>
      <c r="AEZ21" s="62"/>
      <c r="AFA21" s="62"/>
      <c r="AFB21" s="62"/>
      <c r="AFC21" s="62"/>
      <c r="AFD21" s="62"/>
      <c r="AFE21" s="62"/>
      <c r="AFF21" s="62"/>
      <c r="AFG21" s="62"/>
      <c r="AFH21" s="62"/>
      <c r="AFI21" s="62"/>
      <c r="AFJ21" s="62"/>
      <c r="AFK21" s="62"/>
      <c r="AFL21" s="62"/>
      <c r="AFM21" s="62"/>
      <c r="AFN21" s="62"/>
      <c r="AFO21" s="62"/>
      <c r="AFP21" s="62"/>
      <c r="AFQ21" s="62"/>
      <c r="AFR21" s="62"/>
      <c r="AFS21" s="62"/>
      <c r="AFT21" s="62"/>
      <c r="AFU21" s="62"/>
      <c r="AFV21" s="62"/>
      <c r="AFW21" s="62"/>
      <c r="AFX21" s="62"/>
      <c r="AFY21" s="62"/>
      <c r="AFZ21" s="62"/>
      <c r="AGA21" s="62"/>
      <c r="AGB21" s="62"/>
      <c r="AGC21" s="62"/>
      <c r="AGD21" s="62"/>
      <c r="AGE21" s="62"/>
      <c r="AGF21" s="62"/>
      <c r="AGG21" s="62"/>
      <c r="AGH21" s="62"/>
      <c r="AGI21" s="62"/>
      <c r="AGJ21" s="62"/>
      <c r="AGK21" s="62"/>
      <c r="AGL21" s="62"/>
      <c r="AGM21" s="62"/>
      <c r="AGN21" s="62"/>
      <c r="AGO21" s="62"/>
      <c r="AGP21" s="62"/>
      <c r="AGQ21" s="62"/>
      <c r="AGR21" s="62"/>
      <c r="AGS21" s="62"/>
      <c r="AGT21" s="62"/>
      <c r="AGU21" s="62"/>
      <c r="AGV21" s="62"/>
      <c r="AGW21" s="62"/>
      <c r="AGX21" s="62"/>
      <c r="AGY21" s="62"/>
      <c r="AGZ21" s="62"/>
      <c r="AHA21" s="62"/>
      <c r="AHB21" s="62"/>
      <c r="AHC21" s="62"/>
      <c r="AHD21" s="62"/>
      <c r="AHE21" s="62"/>
      <c r="AHF21" s="62"/>
      <c r="AHG21" s="62"/>
      <c r="AHH21" s="62"/>
      <c r="AHI21" s="62"/>
      <c r="AHJ21" s="62"/>
      <c r="AHK21" s="62"/>
      <c r="AHL21" s="62"/>
      <c r="AHM21" s="62"/>
      <c r="AHN21" s="62"/>
      <c r="AHO21" s="62"/>
      <c r="AHP21" s="62"/>
      <c r="AHQ21" s="62"/>
      <c r="AHR21" s="62"/>
      <c r="AHS21" s="62"/>
      <c r="AHT21" s="62"/>
      <c r="AHU21" s="62"/>
      <c r="AHV21" s="62"/>
      <c r="AHW21" s="62"/>
      <c r="AHX21" s="62"/>
      <c r="AHY21" s="62"/>
      <c r="AHZ21" s="62"/>
      <c r="AIA21" s="62"/>
      <c r="AIB21" s="62"/>
      <c r="AIC21" s="62"/>
      <c r="AID21" s="62"/>
      <c r="AIE21" s="62"/>
      <c r="AIF21" s="62"/>
      <c r="AIG21" s="62"/>
      <c r="AIH21" s="62"/>
      <c r="AII21" s="62"/>
      <c r="AIJ21" s="62"/>
      <c r="AIK21" s="62"/>
      <c r="AIL21" s="62"/>
      <c r="AIM21" s="62"/>
      <c r="AIN21" s="62"/>
      <c r="AIO21" s="62"/>
      <c r="AIP21" s="62"/>
      <c r="AIQ21" s="62"/>
      <c r="AIR21" s="62"/>
      <c r="AIS21" s="62"/>
      <c r="AIT21" s="62"/>
      <c r="AIU21" s="62"/>
      <c r="AIV21" s="62"/>
      <c r="AIW21" s="62"/>
      <c r="AIX21" s="62"/>
      <c r="AIY21" s="62"/>
      <c r="AIZ21" s="62"/>
      <c r="AJA21" s="62"/>
      <c r="AJB21" s="62"/>
      <c r="AJC21" s="62"/>
      <c r="AJD21" s="62"/>
      <c r="AJE21" s="62"/>
      <c r="AJF21" s="62"/>
      <c r="AJG21" s="62"/>
      <c r="AJH21" s="62"/>
      <c r="AJI21" s="62"/>
      <c r="AJJ21" s="62"/>
      <c r="AJK21" s="62"/>
      <c r="AJL21" s="62"/>
      <c r="AJM21" s="62"/>
      <c r="AJN21" s="62"/>
      <c r="AJO21" s="62"/>
      <c r="AJP21" s="62"/>
      <c r="AJQ21" s="62"/>
      <c r="AJR21" s="62"/>
      <c r="AJS21" s="62"/>
      <c r="AJT21" s="62"/>
      <c r="AJU21" s="62"/>
      <c r="AJV21" s="62"/>
      <c r="AJW21" s="62"/>
      <c r="AJX21" s="62"/>
      <c r="AJY21" s="62"/>
      <c r="AJZ21" s="62"/>
      <c r="AKA21" s="62"/>
      <c r="AKB21" s="62"/>
      <c r="AKC21" s="62"/>
      <c r="AKD21" s="62"/>
      <c r="AKE21" s="62"/>
      <c r="AKF21" s="62"/>
      <c r="AKG21" s="62"/>
      <c r="AKH21" s="62"/>
      <c r="AKI21" s="62"/>
      <c r="AKJ21" s="62"/>
      <c r="AKK21" s="62"/>
      <c r="AKL21" s="62"/>
      <c r="AKM21" s="62"/>
      <c r="AKN21" s="62"/>
      <c r="AKO21" s="62"/>
      <c r="AKP21" s="62"/>
      <c r="AKQ21" s="62"/>
      <c r="AKR21" s="62"/>
      <c r="AKS21" s="62"/>
      <c r="AKT21" s="62"/>
      <c r="AKU21" s="62"/>
      <c r="AKV21" s="62"/>
      <c r="AKW21" s="62"/>
      <c r="AKX21" s="62"/>
      <c r="AKY21" s="62"/>
      <c r="AKZ21" s="62"/>
      <c r="ALA21" s="62"/>
      <c r="ALB21" s="62"/>
      <c r="ALC21" s="62"/>
      <c r="ALD21" s="62"/>
      <c r="ALE21" s="62"/>
      <c r="ALF21" s="62"/>
      <c r="ALG21" s="62"/>
      <c r="ALH21" s="62"/>
      <c r="ALI21" s="62"/>
      <c r="ALJ21" s="62"/>
      <c r="ALK21" s="62"/>
      <c r="ALL21" s="62"/>
      <c r="ALM21" s="62"/>
      <c r="ALN21" s="62"/>
      <c r="ALO21" s="62"/>
      <c r="ALP21" s="62"/>
      <c r="ALQ21" s="62"/>
      <c r="ALR21" s="62"/>
      <c r="ALS21" s="62"/>
      <c r="ALT21" s="62"/>
      <c r="ALU21" s="62"/>
      <c r="ALV21" s="62"/>
      <c r="ALW21" s="62"/>
      <c r="ALX21" s="62"/>
      <c r="ALY21" s="62"/>
      <c r="ALZ21" s="62"/>
      <c r="AMA21" s="62"/>
      <c r="AMB21" s="62"/>
      <c r="AMC21" s="62"/>
      <c r="AMD21" s="62"/>
      <c r="AME21" s="62"/>
      <c r="AMF21" s="62"/>
      <c r="AMG21" s="62"/>
      <c r="AMH21" s="62"/>
      <c r="AMI21" s="62"/>
      <c r="AMJ21" s="62"/>
    </row>
    <row r="22" spans="1:1024" ht="15.75" x14ac:dyDescent="0.25">
      <c r="A22" s="81" t="s">
        <v>101</v>
      </c>
      <c r="B22" s="82"/>
      <c r="C22" s="83"/>
      <c r="D22" s="62"/>
      <c r="E22" s="59"/>
      <c r="F22" s="60"/>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62"/>
      <c r="ON22" s="62"/>
      <c r="OO22" s="62"/>
      <c r="OP22" s="62"/>
      <c r="OQ22" s="62"/>
      <c r="OR22" s="62"/>
      <c r="OS22" s="62"/>
      <c r="OT22" s="62"/>
      <c r="OU22" s="62"/>
      <c r="OV22" s="62"/>
      <c r="OW22" s="62"/>
      <c r="OX22" s="62"/>
      <c r="OY22" s="62"/>
      <c r="OZ22" s="62"/>
      <c r="PA22" s="62"/>
      <c r="PB22" s="62"/>
      <c r="PC22" s="62"/>
      <c r="PD22" s="62"/>
      <c r="PE22" s="62"/>
      <c r="PF22" s="62"/>
      <c r="PG22" s="62"/>
      <c r="PH22" s="62"/>
      <c r="PI22" s="62"/>
      <c r="PJ22" s="62"/>
      <c r="PK22" s="62"/>
      <c r="PL22" s="62"/>
      <c r="PM22" s="62"/>
      <c r="PN22" s="62"/>
      <c r="PO22" s="62"/>
      <c r="PP22" s="62"/>
      <c r="PQ22" s="62"/>
      <c r="PR22" s="62"/>
      <c r="PS22" s="62"/>
      <c r="PT22" s="62"/>
      <c r="PU22" s="62"/>
      <c r="PV22" s="62"/>
      <c r="PW22" s="62"/>
      <c r="PX22" s="62"/>
      <c r="PY22" s="62"/>
      <c r="PZ22" s="62"/>
      <c r="QA22" s="62"/>
      <c r="QB22" s="62"/>
      <c r="QC22" s="62"/>
      <c r="QD22" s="62"/>
      <c r="QE22" s="62"/>
      <c r="QF22" s="62"/>
      <c r="QG22" s="62"/>
      <c r="QH22" s="62"/>
      <c r="QI22" s="62"/>
      <c r="QJ22" s="62"/>
      <c r="QK22" s="62"/>
      <c r="QL22" s="62"/>
      <c r="QM22" s="62"/>
      <c r="QN22" s="62"/>
      <c r="QO22" s="62"/>
      <c r="QP22" s="62"/>
      <c r="QQ22" s="62"/>
      <c r="QR22" s="62"/>
      <c r="QS22" s="62"/>
      <c r="QT22" s="62"/>
      <c r="QU22" s="62"/>
      <c r="QV22" s="62"/>
      <c r="QW22" s="62"/>
      <c r="QX22" s="62"/>
      <c r="QY22" s="62"/>
      <c r="QZ22" s="62"/>
      <c r="RA22" s="62"/>
      <c r="RB22" s="62"/>
      <c r="RC22" s="62"/>
      <c r="RD22" s="62"/>
      <c r="RE22" s="62"/>
      <c r="RF22" s="62"/>
      <c r="RG22" s="62"/>
      <c r="RH22" s="62"/>
      <c r="RI22" s="62"/>
      <c r="RJ22" s="62"/>
      <c r="RK22" s="62"/>
      <c r="RL22" s="62"/>
      <c r="RM22" s="62"/>
      <c r="RN22" s="62"/>
      <c r="RO22" s="62"/>
      <c r="RP22" s="62"/>
      <c r="RQ22" s="62"/>
      <c r="RR22" s="62"/>
      <c r="RS22" s="62"/>
      <c r="RT22" s="62"/>
      <c r="RU22" s="62"/>
      <c r="RV22" s="62"/>
      <c r="RW22" s="62"/>
      <c r="RX22" s="62"/>
      <c r="RY22" s="62"/>
      <c r="RZ22" s="62"/>
      <c r="SA22" s="62"/>
      <c r="SB22" s="62"/>
      <c r="SC22" s="62"/>
      <c r="SD22" s="62"/>
      <c r="SE22" s="62"/>
      <c r="SF22" s="62"/>
      <c r="SG22" s="62"/>
      <c r="SH22" s="62"/>
      <c r="SI22" s="62"/>
      <c r="SJ22" s="62"/>
      <c r="SK22" s="62"/>
      <c r="SL22" s="62"/>
      <c r="SM22" s="62"/>
      <c r="SN22" s="62"/>
      <c r="SO22" s="62"/>
      <c r="SP22" s="62"/>
      <c r="SQ22" s="62"/>
      <c r="SR22" s="62"/>
      <c r="SS22" s="62"/>
      <c r="ST22" s="62"/>
      <c r="SU22" s="62"/>
      <c r="SV22" s="62"/>
      <c r="SW22" s="62"/>
      <c r="SX22" s="62"/>
      <c r="SY22" s="62"/>
      <c r="SZ22" s="62"/>
      <c r="TA22" s="62"/>
      <c r="TB22" s="62"/>
      <c r="TC22" s="62"/>
      <c r="TD22" s="62"/>
      <c r="TE22" s="62"/>
      <c r="TF22" s="62"/>
      <c r="TG22" s="62"/>
      <c r="TH22" s="62"/>
      <c r="TI22" s="62"/>
      <c r="TJ22" s="62"/>
      <c r="TK22" s="62"/>
      <c r="TL22" s="62"/>
      <c r="TM22" s="62"/>
      <c r="TN22" s="62"/>
      <c r="TO22" s="62"/>
      <c r="TP22" s="62"/>
      <c r="TQ22" s="62"/>
      <c r="TR22" s="62"/>
      <c r="TS22" s="62"/>
      <c r="TT22" s="62"/>
      <c r="TU22" s="62"/>
      <c r="TV22" s="62"/>
      <c r="TW22" s="62"/>
      <c r="TX22" s="62"/>
      <c r="TY22" s="62"/>
      <c r="TZ22" s="62"/>
      <c r="UA22" s="62"/>
      <c r="UB22" s="62"/>
      <c r="UC22" s="62"/>
      <c r="UD22" s="62"/>
      <c r="UE22" s="62"/>
      <c r="UF22" s="62"/>
      <c r="UG22" s="62"/>
      <c r="UH22" s="62"/>
      <c r="UI22" s="62"/>
      <c r="UJ22" s="62"/>
      <c r="UK22" s="62"/>
      <c r="UL22" s="62"/>
      <c r="UM22" s="62"/>
      <c r="UN22" s="62"/>
      <c r="UO22" s="62"/>
      <c r="UP22" s="62"/>
      <c r="UQ22" s="62"/>
      <c r="UR22" s="62"/>
      <c r="US22" s="62"/>
      <c r="UT22" s="62"/>
      <c r="UU22" s="62"/>
      <c r="UV22" s="62"/>
      <c r="UW22" s="62"/>
      <c r="UX22" s="62"/>
      <c r="UY22" s="62"/>
      <c r="UZ22" s="62"/>
      <c r="VA22" s="62"/>
      <c r="VB22" s="62"/>
      <c r="VC22" s="62"/>
      <c r="VD22" s="62"/>
      <c r="VE22" s="62"/>
      <c r="VF22" s="62"/>
      <c r="VG22" s="62"/>
      <c r="VH22" s="62"/>
      <c r="VI22" s="62"/>
      <c r="VJ22" s="62"/>
      <c r="VK22" s="62"/>
      <c r="VL22" s="62"/>
      <c r="VM22" s="62"/>
      <c r="VN22" s="62"/>
      <c r="VO22" s="62"/>
      <c r="VP22" s="62"/>
      <c r="VQ22" s="62"/>
      <c r="VR22" s="62"/>
      <c r="VS22" s="62"/>
      <c r="VT22" s="62"/>
      <c r="VU22" s="62"/>
      <c r="VV22" s="62"/>
      <c r="VW22" s="62"/>
      <c r="VX22" s="62"/>
      <c r="VY22" s="62"/>
      <c r="VZ22" s="62"/>
      <c r="WA22" s="62"/>
      <c r="WB22" s="62"/>
      <c r="WC22" s="62"/>
      <c r="WD22" s="62"/>
      <c r="WE22" s="62"/>
      <c r="WF22" s="62"/>
      <c r="WG22" s="62"/>
      <c r="WH22" s="62"/>
      <c r="WI22" s="62"/>
      <c r="WJ22" s="62"/>
      <c r="WK22" s="62"/>
      <c r="WL22" s="62"/>
      <c r="WM22" s="62"/>
      <c r="WN22" s="62"/>
      <c r="WO22" s="62"/>
      <c r="WP22" s="62"/>
      <c r="WQ22" s="62"/>
      <c r="WR22" s="62"/>
      <c r="WS22" s="62"/>
      <c r="WT22" s="62"/>
      <c r="WU22" s="62"/>
      <c r="WV22" s="62"/>
      <c r="WW22" s="62"/>
      <c r="WX22" s="62"/>
      <c r="WY22" s="62"/>
      <c r="WZ22" s="62"/>
      <c r="XA22" s="62"/>
      <c r="XB22" s="62"/>
      <c r="XC22" s="62"/>
      <c r="XD22" s="62"/>
      <c r="XE22" s="62"/>
      <c r="XF22" s="62"/>
      <c r="XG22" s="62"/>
      <c r="XH22" s="62"/>
      <c r="XI22" s="62"/>
      <c r="XJ22" s="62"/>
      <c r="XK22" s="62"/>
      <c r="XL22" s="62"/>
      <c r="XM22" s="62"/>
      <c r="XN22" s="62"/>
      <c r="XO22" s="62"/>
      <c r="XP22" s="62"/>
      <c r="XQ22" s="62"/>
      <c r="XR22" s="62"/>
      <c r="XS22" s="62"/>
      <c r="XT22" s="62"/>
      <c r="XU22" s="62"/>
      <c r="XV22" s="62"/>
      <c r="XW22" s="62"/>
      <c r="XX22" s="62"/>
      <c r="XY22" s="62"/>
      <c r="XZ22" s="62"/>
      <c r="YA22" s="62"/>
      <c r="YB22" s="62"/>
      <c r="YC22" s="62"/>
      <c r="YD22" s="62"/>
      <c r="YE22" s="62"/>
      <c r="YF22" s="62"/>
      <c r="YG22" s="62"/>
      <c r="YH22" s="62"/>
      <c r="YI22" s="62"/>
      <c r="YJ22" s="62"/>
      <c r="YK22" s="62"/>
      <c r="YL22" s="62"/>
      <c r="YM22" s="62"/>
      <c r="YN22" s="62"/>
      <c r="YO22" s="62"/>
      <c r="YP22" s="62"/>
      <c r="YQ22" s="62"/>
      <c r="YR22" s="62"/>
      <c r="YS22" s="62"/>
      <c r="YT22" s="62"/>
      <c r="YU22" s="62"/>
      <c r="YV22" s="62"/>
      <c r="YW22" s="62"/>
      <c r="YX22" s="62"/>
      <c r="YY22" s="62"/>
      <c r="YZ22" s="62"/>
      <c r="ZA22" s="62"/>
      <c r="ZB22" s="62"/>
      <c r="ZC22" s="62"/>
      <c r="ZD22" s="62"/>
      <c r="ZE22" s="62"/>
      <c r="ZF22" s="62"/>
      <c r="ZG22" s="62"/>
      <c r="ZH22" s="62"/>
      <c r="ZI22" s="62"/>
      <c r="ZJ22" s="62"/>
      <c r="ZK22" s="62"/>
      <c r="ZL22" s="62"/>
      <c r="ZM22" s="62"/>
      <c r="ZN22" s="62"/>
      <c r="ZO22" s="62"/>
      <c r="ZP22" s="62"/>
      <c r="ZQ22" s="62"/>
      <c r="ZR22" s="62"/>
      <c r="ZS22" s="62"/>
      <c r="ZT22" s="62"/>
      <c r="ZU22" s="62"/>
      <c r="ZV22" s="62"/>
      <c r="ZW22" s="62"/>
      <c r="ZX22" s="62"/>
      <c r="ZY22" s="62"/>
      <c r="ZZ22" s="62"/>
      <c r="AAA22" s="62"/>
      <c r="AAB22" s="62"/>
      <c r="AAC22" s="62"/>
      <c r="AAD22" s="62"/>
      <c r="AAE22" s="62"/>
      <c r="AAF22" s="62"/>
      <c r="AAG22" s="62"/>
      <c r="AAH22" s="62"/>
      <c r="AAI22" s="62"/>
      <c r="AAJ22" s="62"/>
      <c r="AAK22" s="62"/>
      <c r="AAL22" s="62"/>
      <c r="AAM22" s="62"/>
      <c r="AAN22" s="62"/>
      <c r="AAO22" s="62"/>
      <c r="AAP22" s="62"/>
      <c r="AAQ22" s="62"/>
      <c r="AAR22" s="62"/>
      <c r="AAS22" s="62"/>
      <c r="AAT22" s="62"/>
      <c r="AAU22" s="62"/>
      <c r="AAV22" s="62"/>
      <c r="AAW22" s="62"/>
      <c r="AAX22" s="62"/>
      <c r="AAY22" s="62"/>
      <c r="AAZ22" s="62"/>
      <c r="ABA22" s="62"/>
      <c r="ABB22" s="62"/>
      <c r="ABC22" s="62"/>
      <c r="ABD22" s="62"/>
      <c r="ABE22" s="62"/>
      <c r="ABF22" s="62"/>
      <c r="ABG22" s="62"/>
      <c r="ABH22" s="62"/>
      <c r="ABI22" s="62"/>
      <c r="ABJ22" s="62"/>
      <c r="ABK22" s="62"/>
      <c r="ABL22" s="62"/>
      <c r="ABM22" s="62"/>
      <c r="ABN22" s="62"/>
      <c r="ABO22" s="62"/>
      <c r="ABP22" s="62"/>
      <c r="ABQ22" s="62"/>
      <c r="ABR22" s="62"/>
      <c r="ABS22" s="62"/>
      <c r="ABT22" s="62"/>
      <c r="ABU22" s="62"/>
      <c r="ABV22" s="62"/>
      <c r="ABW22" s="62"/>
      <c r="ABX22" s="62"/>
      <c r="ABY22" s="62"/>
      <c r="ABZ22" s="62"/>
      <c r="ACA22" s="62"/>
      <c r="ACB22" s="62"/>
      <c r="ACC22" s="62"/>
      <c r="ACD22" s="62"/>
      <c r="ACE22" s="62"/>
      <c r="ACF22" s="62"/>
      <c r="ACG22" s="62"/>
      <c r="ACH22" s="62"/>
      <c r="ACI22" s="62"/>
      <c r="ACJ22" s="62"/>
      <c r="ACK22" s="62"/>
      <c r="ACL22" s="62"/>
      <c r="ACM22" s="62"/>
      <c r="ACN22" s="62"/>
      <c r="ACO22" s="62"/>
      <c r="ACP22" s="62"/>
      <c r="ACQ22" s="62"/>
      <c r="ACR22" s="62"/>
      <c r="ACS22" s="62"/>
      <c r="ACT22" s="62"/>
      <c r="ACU22" s="62"/>
      <c r="ACV22" s="62"/>
      <c r="ACW22" s="62"/>
      <c r="ACX22" s="62"/>
      <c r="ACY22" s="62"/>
      <c r="ACZ22" s="62"/>
      <c r="ADA22" s="62"/>
      <c r="ADB22" s="62"/>
      <c r="ADC22" s="62"/>
      <c r="ADD22" s="62"/>
      <c r="ADE22" s="62"/>
      <c r="ADF22" s="62"/>
      <c r="ADG22" s="62"/>
      <c r="ADH22" s="62"/>
      <c r="ADI22" s="62"/>
      <c r="ADJ22" s="62"/>
      <c r="ADK22" s="62"/>
      <c r="ADL22" s="62"/>
      <c r="ADM22" s="62"/>
      <c r="ADN22" s="62"/>
      <c r="ADO22" s="62"/>
      <c r="ADP22" s="62"/>
      <c r="ADQ22" s="62"/>
      <c r="ADR22" s="62"/>
      <c r="ADS22" s="62"/>
      <c r="ADT22" s="62"/>
      <c r="ADU22" s="62"/>
      <c r="ADV22" s="62"/>
      <c r="ADW22" s="62"/>
      <c r="ADX22" s="62"/>
      <c r="ADY22" s="62"/>
      <c r="ADZ22" s="62"/>
      <c r="AEA22" s="62"/>
      <c r="AEB22" s="62"/>
      <c r="AEC22" s="62"/>
      <c r="AED22" s="62"/>
      <c r="AEE22" s="62"/>
      <c r="AEF22" s="62"/>
      <c r="AEG22" s="62"/>
      <c r="AEH22" s="62"/>
      <c r="AEI22" s="62"/>
      <c r="AEJ22" s="62"/>
      <c r="AEK22" s="62"/>
      <c r="AEL22" s="62"/>
      <c r="AEM22" s="62"/>
      <c r="AEN22" s="62"/>
      <c r="AEO22" s="62"/>
      <c r="AEP22" s="62"/>
      <c r="AEQ22" s="62"/>
      <c r="AER22" s="62"/>
      <c r="AES22" s="62"/>
      <c r="AET22" s="62"/>
      <c r="AEU22" s="62"/>
      <c r="AEV22" s="62"/>
      <c r="AEW22" s="62"/>
      <c r="AEX22" s="62"/>
      <c r="AEY22" s="62"/>
      <c r="AEZ22" s="62"/>
      <c r="AFA22" s="62"/>
      <c r="AFB22" s="62"/>
      <c r="AFC22" s="62"/>
      <c r="AFD22" s="62"/>
      <c r="AFE22" s="62"/>
      <c r="AFF22" s="62"/>
      <c r="AFG22" s="62"/>
      <c r="AFH22" s="62"/>
      <c r="AFI22" s="62"/>
      <c r="AFJ22" s="62"/>
      <c r="AFK22" s="62"/>
      <c r="AFL22" s="62"/>
      <c r="AFM22" s="62"/>
      <c r="AFN22" s="62"/>
      <c r="AFO22" s="62"/>
      <c r="AFP22" s="62"/>
      <c r="AFQ22" s="62"/>
      <c r="AFR22" s="62"/>
      <c r="AFS22" s="62"/>
      <c r="AFT22" s="62"/>
      <c r="AFU22" s="62"/>
      <c r="AFV22" s="62"/>
      <c r="AFW22" s="62"/>
      <c r="AFX22" s="62"/>
      <c r="AFY22" s="62"/>
      <c r="AFZ22" s="62"/>
      <c r="AGA22" s="62"/>
      <c r="AGB22" s="62"/>
      <c r="AGC22" s="62"/>
      <c r="AGD22" s="62"/>
      <c r="AGE22" s="62"/>
      <c r="AGF22" s="62"/>
      <c r="AGG22" s="62"/>
      <c r="AGH22" s="62"/>
      <c r="AGI22" s="62"/>
      <c r="AGJ22" s="62"/>
      <c r="AGK22" s="62"/>
      <c r="AGL22" s="62"/>
      <c r="AGM22" s="62"/>
      <c r="AGN22" s="62"/>
      <c r="AGO22" s="62"/>
      <c r="AGP22" s="62"/>
      <c r="AGQ22" s="62"/>
      <c r="AGR22" s="62"/>
      <c r="AGS22" s="62"/>
      <c r="AGT22" s="62"/>
      <c r="AGU22" s="62"/>
      <c r="AGV22" s="62"/>
      <c r="AGW22" s="62"/>
      <c r="AGX22" s="62"/>
      <c r="AGY22" s="62"/>
      <c r="AGZ22" s="62"/>
      <c r="AHA22" s="62"/>
      <c r="AHB22" s="62"/>
      <c r="AHC22" s="62"/>
      <c r="AHD22" s="62"/>
      <c r="AHE22" s="62"/>
      <c r="AHF22" s="62"/>
      <c r="AHG22" s="62"/>
      <c r="AHH22" s="62"/>
      <c r="AHI22" s="62"/>
      <c r="AHJ22" s="62"/>
      <c r="AHK22" s="62"/>
      <c r="AHL22" s="62"/>
      <c r="AHM22" s="62"/>
      <c r="AHN22" s="62"/>
      <c r="AHO22" s="62"/>
      <c r="AHP22" s="62"/>
      <c r="AHQ22" s="62"/>
      <c r="AHR22" s="62"/>
      <c r="AHS22" s="62"/>
      <c r="AHT22" s="62"/>
      <c r="AHU22" s="62"/>
      <c r="AHV22" s="62"/>
      <c r="AHW22" s="62"/>
      <c r="AHX22" s="62"/>
      <c r="AHY22" s="62"/>
      <c r="AHZ22" s="62"/>
      <c r="AIA22" s="62"/>
      <c r="AIB22" s="62"/>
      <c r="AIC22" s="62"/>
      <c r="AID22" s="62"/>
      <c r="AIE22" s="62"/>
      <c r="AIF22" s="62"/>
      <c r="AIG22" s="62"/>
      <c r="AIH22" s="62"/>
      <c r="AII22" s="62"/>
      <c r="AIJ22" s="62"/>
      <c r="AIK22" s="62"/>
      <c r="AIL22" s="62"/>
      <c r="AIM22" s="62"/>
      <c r="AIN22" s="62"/>
      <c r="AIO22" s="62"/>
      <c r="AIP22" s="62"/>
      <c r="AIQ22" s="62"/>
      <c r="AIR22" s="62"/>
      <c r="AIS22" s="62"/>
      <c r="AIT22" s="62"/>
      <c r="AIU22" s="62"/>
      <c r="AIV22" s="62"/>
      <c r="AIW22" s="62"/>
      <c r="AIX22" s="62"/>
      <c r="AIY22" s="62"/>
      <c r="AIZ22" s="62"/>
      <c r="AJA22" s="62"/>
      <c r="AJB22" s="62"/>
      <c r="AJC22" s="62"/>
      <c r="AJD22" s="62"/>
      <c r="AJE22" s="62"/>
      <c r="AJF22" s="62"/>
      <c r="AJG22" s="62"/>
      <c r="AJH22" s="62"/>
      <c r="AJI22" s="62"/>
      <c r="AJJ22" s="62"/>
      <c r="AJK22" s="62"/>
      <c r="AJL22" s="62"/>
      <c r="AJM22" s="62"/>
      <c r="AJN22" s="62"/>
      <c r="AJO22" s="62"/>
      <c r="AJP22" s="62"/>
      <c r="AJQ22" s="62"/>
      <c r="AJR22" s="62"/>
      <c r="AJS22" s="62"/>
      <c r="AJT22" s="62"/>
      <c r="AJU22" s="62"/>
      <c r="AJV22" s="62"/>
      <c r="AJW22" s="62"/>
      <c r="AJX22" s="62"/>
      <c r="AJY22" s="62"/>
      <c r="AJZ22" s="62"/>
      <c r="AKA22" s="62"/>
      <c r="AKB22" s="62"/>
      <c r="AKC22" s="62"/>
      <c r="AKD22" s="62"/>
      <c r="AKE22" s="62"/>
      <c r="AKF22" s="62"/>
      <c r="AKG22" s="62"/>
      <c r="AKH22" s="62"/>
      <c r="AKI22" s="62"/>
      <c r="AKJ22" s="62"/>
      <c r="AKK22" s="62"/>
      <c r="AKL22" s="62"/>
      <c r="AKM22" s="62"/>
      <c r="AKN22" s="62"/>
      <c r="AKO22" s="62"/>
      <c r="AKP22" s="62"/>
      <c r="AKQ22" s="62"/>
      <c r="AKR22" s="62"/>
      <c r="AKS22" s="62"/>
      <c r="AKT22" s="62"/>
      <c r="AKU22" s="62"/>
      <c r="AKV22" s="62"/>
      <c r="AKW22" s="62"/>
      <c r="AKX22" s="62"/>
      <c r="AKY22" s="62"/>
      <c r="AKZ22" s="62"/>
      <c r="ALA22" s="62"/>
      <c r="ALB22" s="62"/>
      <c r="ALC22" s="62"/>
      <c r="ALD22" s="62"/>
      <c r="ALE22" s="62"/>
      <c r="ALF22" s="62"/>
      <c r="ALG22" s="62"/>
      <c r="ALH22" s="62"/>
      <c r="ALI22" s="62"/>
      <c r="ALJ22" s="62"/>
      <c r="ALK22" s="62"/>
      <c r="ALL22" s="62"/>
      <c r="ALM22" s="62"/>
      <c r="ALN22" s="62"/>
      <c r="ALO22" s="62"/>
      <c r="ALP22" s="62"/>
      <c r="ALQ22" s="62"/>
      <c r="ALR22" s="62"/>
      <c r="ALS22" s="62"/>
      <c r="ALT22" s="62"/>
      <c r="ALU22" s="62"/>
      <c r="ALV22" s="62"/>
      <c r="ALW22" s="62"/>
      <c r="ALX22" s="62"/>
      <c r="ALY22" s="62"/>
      <c r="ALZ22" s="62"/>
      <c r="AMA22" s="62"/>
      <c r="AMB22" s="62"/>
      <c r="AMC22" s="62"/>
      <c r="AMD22" s="62"/>
      <c r="AME22" s="62"/>
      <c r="AMF22" s="62"/>
      <c r="AMG22" s="62"/>
      <c r="AMH22" s="62"/>
      <c r="AMI22" s="62"/>
      <c r="AMJ22" s="62"/>
    </row>
    <row r="23" spans="1:1024" ht="15.75" x14ac:dyDescent="0.25">
      <c r="A23" s="81" t="s">
        <v>101</v>
      </c>
      <c r="B23" s="82"/>
      <c r="C23" s="83"/>
      <c r="D23" s="62"/>
      <c r="E23" s="59"/>
      <c r="F23" s="60"/>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c r="KH23" s="62"/>
      <c r="KI23" s="62"/>
      <c r="KJ23" s="62"/>
      <c r="KK23" s="62"/>
      <c r="KL23" s="62"/>
      <c r="KM23" s="62"/>
      <c r="KN23" s="62"/>
      <c r="KO23" s="62"/>
      <c r="KP23" s="62"/>
      <c r="KQ23" s="62"/>
      <c r="KR23" s="62"/>
      <c r="KS23" s="62"/>
      <c r="KT23" s="62"/>
      <c r="KU23" s="62"/>
      <c r="KV23" s="62"/>
      <c r="KW23" s="62"/>
      <c r="KX23" s="62"/>
      <c r="KY23" s="62"/>
      <c r="KZ23" s="62"/>
      <c r="LA23" s="62"/>
      <c r="LB23" s="62"/>
      <c r="LC23" s="62"/>
      <c r="LD23" s="62"/>
      <c r="LE23" s="62"/>
      <c r="LF23" s="62"/>
      <c r="LG23" s="62"/>
      <c r="LH23" s="62"/>
      <c r="LI23" s="62"/>
      <c r="LJ23" s="62"/>
      <c r="LK23" s="62"/>
      <c r="LL23" s="62"/>
      <c r="LM23" s="62"/>
      <c r="LN23" s="62"/>
      <c r="LO23" s="62"/>
      <c r="LP23" s="62"/>
      <c r="LQ23" s="62"/>
      <c r="LR23" s="62"/>
      <c r="LS23" s="62"/>
      <c r="LT23" s="62"/>
      <c r="LU23" s="62"/>
      <c r="LV23" s="62"/>
      <c r="LW23" s="62"/>
      <c r="LX23" s="62"/>
      <c r="LY23" s="62"/>
      <c r="LZ23" s="62"/>
      <c r="MA23" s="62"/>
      <c r="MB23" s="62"/>
      <c r="MC23" s="62"/>
      <c r="MD23" s="62"/>
      <c r="ME23" s="62"/>
      <c r="MF23" s="62"/>
      <c r="MG23" s="62"/>
      <c r="MH23" s="62"/>
      <c r="MI23" s="62"/>
      <c r="MJ23" s="62"/>
      <c r="MK23" s="62"/>
      <c r="ML23" s="62"/>
      <c r="MM23" s="62"/>
      <c r="MN23" s="62"/>
      <c r="MO23" s="62"/>
      <c r="MP23" s="62"/>
      <c r="MQ23" s="62"/>
      <c r="MR23" s="62"/>
      <c r="MS23" s="62"/>
      <c r="MT23" s="62"/>
      <c r="MU23" s="62"/>
      <c r="MV23" s="62"/>
      <c r="MW23" s="62"/>
      <c r="MX23" s="62"/>
      <c r="MY23" s="62"/>
      <c r="MZ23" s="62"/>
      <c r="NA23" s="62"/>
      <c r="NB23" s="62"/>
      <c r="NC23" s="62"/>
      <c r="ND23" s="62"/>
      <c r="NE23" s="62"/>
      <c r="NF23" s="62"/>
      <c r="NG23" s="62"/>
      <c r="NH23" s="62"/>
      <c r="NI23" s="62"/>
      <c r="NJ23" s="62"/>
      <c r="NK23" s="62"/>
      <c r="NL23" s="62"/>
      <c r="NM23" s="62"/>
      <c r="NN23" s="62"/>
      <c r="NO23" s="62"/>
      <c r="NP23" s="62"/>
      <c r="NQ23" s="62"/>
      <c r="NR23" s="62"/>
      <c r="NS23" s="62"/>
      <c r="NT23" s="62"/>
      <c r="NU23" s="62"/>
      <c r="NV23" s="62"/>
      <c r="NW23" s="62"/>
      <c r="NX23" s="62"/>
      <c r="NY23" s="62"/>
      <c r="NZ23" s="62"/>
      <c r="OA23" s="62"/>
      <c r="OB23" s="62"/>
      <c r="OC23" s="62"/>
      <c r="OD23" s="62"/>
      <c r="OE23" s="62"/>
      <c r="OF23" s="62"/>
      <c r="OG23" s="62"/>
      <c r="OH23" s="62"/>
      <c r="OI23" s="62"/>
      <c r="OJ23" s="62"/>
      <c r="OK23" s="62"/>
      <c r="OL23" s="62"/>
      <c r="OM23" s="62"/>
      <c r="ON23" s="62"/>
      <c r="OO23" s="62"/>
      <c r="OP23" s="62"/>
      <c r="OQ23" s="62"/>
      <c r="OR23" s="62"/>
      <c r="OS23" s="62"/>
      <c r="OT23" s="62"/>
      <c r="OU23" s="62"/>
      <c r="OV23" s="62"/>
      <c r="OW23" s="62"/>
      <c r="OX23" s="62"/>
      <c r="OY23" s="62"/>
      <c r="OZ23" s="62"/>
      <c r="PA23" s="62"/>
      <c r="PB23" s="62"/>
      <c r="PC23" s="62"/>
      <c r="PD23" s="62"/>
      <c r="PE23" s="62"/>
      <c r="PF23" s="62"/>
      <c r="PG23" s="62"/>
      <c r="PH23" s="62"/>
      <c r="PI23" s="62"/>
      <c r="PJ23" s="62"/>
      <c r="PK23" s="62"/>
      <c r="PL23" s="62"/>
      <c r="PM23" s="62"/>
      <c r="PN23" s="62"/>
      <c r="PO23" s="62"/>
      <c r="PP23" s="62"/>
      <c r="PQ23" s="62"/>
      <c r="PR23" s="62"/>
      <c r="PS23" s="62"/>
      <c r="PT23" s="62"/>
      <c r="PU23" s="62"/>
      <c r="PV23" s="62"/>
      <c r="PW23" s="62"/>
      <c r="PX23" s="62"/>
      <c r="PY23" s="62"/>
      <c r="PZ23" s="62"/>
      <c r="QA23" s="62"/>
      <c r="QB23" s="62"/>
      <c r="QC23" s="62"/>
      <c r="QD23" s="62"/>
      <c r="QE23" s="62"/>
      <c r="QF23" s="62"/>
      <c r="QG23" s="62"/>
      <c r="QH23" s="62"/>
      <c r="QI23" s="62"/>
      <c r="QJ23" s="62"/>
      <c r="QK23" s="62"/>
      <c r="QL23" s="62"/>
      <c r="QM23" s="62"/>
      <c r="QN23" s="62"/>
      <c r="QO23" s="62"/>
      <c r="QP23" s="62"/>
      <c r="QQ23" s="62"/>
      <c r="QR23" s="62"/>
      <c r="QS23" s="62"/>
      <c r="QT23" s="62"/>
      <c r="QU23" s="62"/>
      <c r="QV23" s="62"/>
      <c r="QW23" s="62"/>
      <c r="QX23" s="62"/>
      <c r="QY23" s="62"/>
      <c r="QZ23" s="62"/>
      <c r="RA23" s="62"/>
      <c r="RB23" s="62"/>
      <c r="RC23" s="62"/>
      <c r="RD23" s="62"/>
      <c r="RE23" s="62"/>
      <c r="RF23" s="62"/>
      <c r="RG23" s="62"/>
      <c r="RH23" s="62"/>
      <c r="RI23" s="62"/>
      <c r="RJ23" s="62"/>
      <c r="RK23" s="62"/>
      <c r="RL23" s="62"/>
      <c r="RM23" s="62"/>
      <c r="RN23" s="62"/>
      <c r="RO23" s="62"/>
      <c r="RP23" s="62"/>
      <c r="RQ23" s="62"/>
      <c r="RR23" s="62"/>
      <c r="RS23" s="62"/>
      <c r="RT23" s="62"/>
      <c r="RU23" s="62"/>
      <c r="RV23" s="62"/>
      <c r="RW23" s="62"/>
      <c r="RX23" s="62"/>
      <c r="RY23" s="62"/>
      <c r="RZ23" s="62"/>
      <c r="SA23" s="62"/>
      <c r="SB23" s="62"/>
      <c r="SC23" s="62"/>
      <c r="SD23" s="62"/>
      <c r="SE23" s="62"/>
      <c r="SF23" s="62"/>
      <c r="SG23" s="62"/>
      <c r="SH23" s="62"/>
      <c r="SI23" s="62"/>
      <c r="SJ23" s="62"/>
      <c r="SK23" s="62"/>
      <c r="SL23" s="62"/>
      <c r="SM23" s="62"/>
      <c r="SN23" s="62"/>
      <c r="SO23" s="62"/>
      <c r="SP23" s="62"/>
      <c r="SQ23" s="62"/>
      <c r="SR23" s="62"/>
      <c r="SS23" s="62"/>
      <c r="ST23" s="62"/>
      <c r="SU23" s="62"/>
      <c r="SV23" s="62"/>
      <c r="SW23" s="62"/>
      <c r="SX23" s="62"/>
      <c r="SY23" s="62"/>
      <c r="SZ23" s="62"/>
      <c r="TA23" s="62"/>
      <c r="TB23" s="62"/>
      <c r="TC23" s="62"/>
      <c r="TD23" s="62"/>
      <c r="TE23" s="62"/>
      <c r="TF23" s="62"/>
      <c r="TG23" s="62"/>
      <c r="TH23" s="62"/>
      <c r="TI23" s="62"/>
      <c r="TJ23" s="62"/>
      <c r="TK23" s="62"/>
      <c r="TL23" s="62"/>
      <c r="TM23" s="62"/>
      <c r="TN23" s="62"/>
      <c r="TO23" s="62"/>
      <c r="TP23" s="62"/>
      <c r="TQ23" s="62"/>
      <c r="TR23" s="62"/>
      <c r="TS23" s="62"/>
      <c r="TT23" s="62"/>
      <c r="TU23" s="62"/>
      <c r="TV23" s="62"/>
      <c r="TW23" s="62"/>
      <c r="TX23" s="62"/>
      <c r="TY23" s="62"/>
      <c r="TZ23" s="62"/>
      <c r="UA23" s="62"/>
      <c r="UB23" s="62"/>
      <c r="UC23" s="62"/>
      <c r="UD23" s="62"/>
      <c r="UE23" s="62"/>
      <c r="UF23" s="62"/>
      <c r="UG23" s="62"/>
      <c r="UH23" s="62"/>
      <c r="UI23" s="62"/>
      <c r="UJ23" s="62"/>
      <c r="UK23" s="62"/>
      <c r="UL23" s="62"/>
      <c r="UM23" s="62"/>
      <c r="UN23" s="62"/>
      <c r="UO23" s="62"/>
      <c r="UP23" s="62"/>
      <c r="UQ23" s="62"/>
      <c r="UR23" s="62"/>
      <c r="US23" s="62"/>
      <c r="UT23" s="62"/>
      <c r="UU23" s="62"/>
      <c r="UV23" s="62"/>
      <c r="UW23" s="62"/>
      <c r="UX23" s="62"/>
      <c r="UY23" s="62"/>
      <c r="UZ23" s="62"/>
      <c r="VA23" s="62"/>
      <c r="VB23" s="62"/>
      <c r="VC23" s="62"/>
      <c r="VD23" s="62"/>
      <c r="VE23" s="62"/>
      <c r="VF23" s="62"/>
      <c r="VG23" s="62"/>
      <c r="VH23" s="62"/>
      <c r="VI23" s="62"/>
      <c r="VJ23" s="62"/>
      <c r="VK23" s="62"/>
      <c r="VL23" s="62"/>
      <c r="VM23" s="62"/>
      <c r="VN23" s="62"/>
      <c r="VO23" s="62"/>
      <c r="VP23" s="62"/>
      <c r="VQ23" s="62"/>
      <c r="VR23" s="62"/>
      <c r="VS23" s="62"/>
      <c r="VT23" s="62"/>
      <c r="VU23" s="62"/>
      <c r="VV23" s="62"/>
      <c r="VW23" s="62"/>
      <c r="VX23" s="62"/>
      <c r="VY23" s="62"/>
      <c r="VZ23" s="62"/>
      <c r="WA23" s="62"/>
      <c r="WB23" s="62"/>
      <c r="WC23" s="62"/>
      <c r="WD23" s="62"/>
      <c r="WE23" s="62"/>
      <c r="WF23" s="62"/>
      <c r="WG23" s="62"/>
      <c r="WH23" s="62"/>
      <c r="WI23" s="62"/>
      <c r="WJ23" s="62"/>
      <c r="WK23" s="62"/>
      <c r="WL23" s="62"/>
      <c r="WM23" s="62"/>
      <c r="WN23" s="62"/>
      <c r="WO23" s="62"/>
      <c r="WP23" s="62"/>
      <c r="WQ23" s="62"/>
      <c r="WR23" s="62"/>
      <c r="WS23" s="62"/>
      <c r="WT23" s="62"/>
      <c r="WU23" s="62"/>
      <c r="WV23" s="62"/>
      <c r="WW23" s="62"/>
      <c r="WX23" s="62"/>
      <c r="WY23" s="62"/>
      <c r="WZ23" s="62"/>
      <c r="XA23" s="62"/>
      <c r="XB23" s="62"/>
      <c r="XC23" s="62"/>
      <c r="XD23" s="62"/>
      <c r="XE23" s="62"/>
      <c r="XF23" s="62"/>
      <c r="XG23" s="62"/>
      <c r="XH23" s="62"/>
      <c r="XI23" s="62"/>
      <c r="XJ23" s="62"/>
      <c r="XK23" s="62"/>
      <c r="XL23" s="62"/>
      <c r="XM23" s="62"/>
      <c r="XN23" s="62"/>
      <c r="XO23" s="62"/>
      <c r="XP23" s="62"/>
      <c r="XQ23" s="62"/>
      <c r="XR23" s="62"/>
      <c r="XS23" s="62"/>
      <c r="XT23" s="62"/>
      <c r="XU23" s="62"/>
      <c r="XV23" s="62"/>
      <c r="XW23" s="62"/>
      <c r="XX23" s="62"/>
      <c r="XY23" s="62"/>
      <c r="XZ23" s="62"/>
      <c r="YA23" s="62"/>
      <c r="YB23" s="62"/>
      <c r="YC23" s="62"/>
      <c r="YD23" s="62"/>
      <c r="YE23" s="62"/>
      <c r="YF23" s="62"/>
      <c r="YG23" s="62"/>
      <c r="YH23" s="62"/>
      <c r="YI23" s="62"/>
      <c r="YJ23" s="62"/>
      <c r="YK23" s="62"/>
      <c r="YL23" s="62"/>
      <c r="YM23" s="62"/>
      <c r="YN23" s="62"/>
      <c r="YO23" s="62"/>
      <c r="YP23" s="62"/>
      <c r="YQ23" s="62"/>
      <c r="YR23" s="62"/>
      <c r="YS23" s="62"/>
      <c r="YT23" s="62"/>
      <c r="YU23" s="62"/>
      <c r="YV23" s="62"/>
      <c r="YW23" s="62"/>
      <c r="YX23" s="62"/>
      <c r="YY23" s="62"/>
      <c r="YZ23" s="62"/>
      <c r="ZA23" s="62"/>
      <c r="ZB23" s="62"/>
      <c r="ZC23" s="62"/>
      <c r="ZD23" s="62"/>
      <c r="ZE23" s="62"/>
      <c r="ZF23" s="62"/>
      <c r="ZG23" s="62"/>
      <c r="ZH23" s="62"/>
      <c r="ZI23" s="62"/>
      <c r="ZJ23" s="62"/>
      <c r="ZK23" s="62"/>
      <c r="ZL23" s="62"/>
      <c r="ZM23" s="62"/>
      <c r="ZN23" s="62"/>
      <c r="ZO23" s="62"/>
      <c r="ZP23" s="62"/>
      <c r="ZQ23" s="62"/>
      <c r="ZR23" s="62"/>
      <c r="ZS23" s="62"/>
      <c r="ZT23" s="62"/>
      <c r="ZU23" s="62"/>
      <c r="ZV23" s="62"/>
      <c r="ZW23" s="62"/>
      <c r="ZX23" s="62"/>
      <c r="ZY23" s="62"/>
      <c r="ZZ23" s="62"/>
      <c r="AAA23" s="62"/>
      <c r="AAB23" s="62"/>
      <c r="AAC23" s="62"/>
      <c r="AAD23" s="62"/>
      <c r="AAE23" s="62"/>
      <c r="AAF23" s="62"/>
      <c r="AAG23" s="62"/>
      <c r="AAH23" s="62"/>
      <c r="AAI23" s="62"/>
      <c r="AAJ23" s="62"/>
      <c r="AAK23" s="62"/>
      <c r="AAL23" s="62"/>
      <c r="AAM23" s="62"/>
      <c r="AAN23" s="62"/>
      <c r="AAO23" s="62"/>
      <c r="AAP23" s="62"/>
      <c r="AAQ23" s="62"/>
      <c r="AAR23" s="62"/>
      <c r="AAS23" s="62"/>
      <c r="AAT23" s="62"/>
      <c r="AAU23" s="62"/>
      <c r="AAV23" s="62"/>
      <c r="AAW23" s="62"/>
      <c r="AAX23" s="62"/>
      <c r="AAY23" s="62"/>
      <c r="AAZ23" s="62"/>
      <c r="ABA23" s="62"/>
      <c r="ABB23" s="62"/>
      <c r="ABC23" s="62"/>
      <c r="ABD23" s="62"/>
      <c r="ABE23" s="62"/>
      <c r="ABF23" s="62"/>
      <c r="ABG23" s="62"/>
      <c r="ABH23" s="62"/>
      <c r="ABI23" s="62"/>
      <c r="ABJ23" s="62"/>
      <c r="ABK23" s="62"/>
      <c r="ABL23" s="62"/>
      <c r="ABM23" s="62"/>
      <c r="ABN23" s="62"/>
      <c r="ABO23" s="62"/>
      <c r="ABP23" s="62"/>
      <c r="ABQ23" s="62"/>
      <c r="ABR23" s="62"/>
      <c r="ABS23" s="62"/>
      <c r="ABT23" s="62"/>
      <c r="ABU23" s="62"/>
      <c r="ABV23" s="62"/>
      <c r="ABW23" s="62"/>
      <c r="ABX23" s="62"/>
      <c r="ABY23" s="62"/>
      <c r="ABZ23" s="62"/>
      <c r="ACA23" s="62"/>
      <c r="ACB23" s="62"/>
      <c r="ACC23" s="62"/>
      <c r="ACD23" s="62"/>
      <c r="ACE23" s="62"/>
      <c r="ACF23" s="62"/>
      <c r="ACG23" s="62"/>
      <c r="ACH23" s="62"/>
      <c r="ACI23" s="62"/>
      <c r="ACJ23" s="62"/>
      <c r="ACK23" s="62"/>
      <c r="ACL23" s="62"/>
      <c r="ACM23" s="62"/>
      <c r="ACN23" s="62"/>
      <c r="ACO23" s="62"/>
      <c r="ACP23" s="62"/>
      <c r="ACQ23" s="62"/>
      <c r="ACR23" s="62"/>
      <c r="ACS23" s="62"/>
      <c r="ACT23" s="62"/>
      <c r="ACU23" s="62"/>
      <c r="ACV23" s="62"/>
      <c r="ACW23" s="62"/>
      <c r="ACX23" s="62"/>
      <c r="ACY23" s="62"/>
      <c r="ACZ23" s="62"/>
      <c r="ADA23" s="62"/>
      <c r="ADB23" s="62"/>
      <c r="ADC23" s="62"/>
      <c r="ADD23" s="62"/>
      <c r="ADE23" s="62"/>
      <c r="ADF23" s="62"/>
      <c r="ADG23" s="62"/>
      <c r="ADH23" s="62"/>
      <c r="ADI23" s="62"/>
      <c r="ADJ23" s="62"/>
      <c r="ADK23" s="62"/>
      <c r="ADL23" s="62"/>
      <c r="ADM23" s="62"/>
      <c r="ADN23" s="62"/>
      <c r="ADO23" s="62"/>
      <c r="ADP23" s="62"/>
      <c r="ADQ23" s="62"/>
      <c r="ADR23" s="62"/>
      <c r="ADS23" s="62"/>
      <c r="ADT23" s="62"/>
      <c r="ADU23" s="62"/>
      <c r="ADV23" s="62"/>
      <c r="ADW23" s="62"/>
      <c r="ADX23" s="62"/>
      <c r="ADY23" s="62"/>
      <c r="ADZ23" s="62"/>
      <c r="AEA23" s="62"/>
      <c r="AEB23" s="62"/>
      <c r="AEC23" s="62"/>
      <c r="AED23" s="62"/>
      <c r="AEE23" s="62"/>
      <c r="AEF23" s="62"/>
      <c r="AEG23" s="62"/>
      <c r="AEH23" s="62"/>
      <c r="AEI23" s="62"/>
      <c r="AEJ23" s="62"/>
      <c r="AEK23" s="62"/>
      <c r="AEL23" s="62"/>
      <c r="AEM23" s="62"/>
      <c r="AEN23" s="62"/>
      <c r="AEO23" s="62"/>
      <c r="AEP23" s="62"/>
      <c r="AEQ23" s="62"/>
      <c r="AER23" s="62"/>
      <c r="AES23" s="62"/>
      <c r="AET23" s="62"/>
      <c r="AEU23" s="62"/>
      <c r="AEV23" s="62"/>
      <c r="AEW23" s="62"/>
      <c r="AEX23" s="62"/>
      <c r="AEY23" s="62"/>
      <c r="AEZ23" s="62"/>
      <c r="AFA23" s="62"/>
      <c r="AFB23" s="62"/>
      <c r="AFC23" s="62"/>
      <c r="AFD23" s="62"/>
      <c r="AFE23" s="62"/>
      <c r="AFF23" s="62"/>
      <c r="AFG23" s="62"/>
      <c r="AFH23" s="62"/>
      <c r="AFI23" s="62"/>
      <c r="AFJ23" s="62"/>
      <c r="AFK23" s="62"/>
      <c r="AFL23" s="62"/>
      <c r="AFM23" s="62"/>
      <c r="AFN23" s="62"/>
      <c r="AFO23" s="62"/>
      <c r="AFP23" s="62"/>
      <c r="AFQ23" s="62"/>
      <c r="AFR23" s="62"/>
      <c r="AFS23" s="62"/>
      <c r="AFT23" s="62"/>
      <c r="AFU23" s="62"/>
      <c r="AFV23" s="62"/>
      <c r="AFW23" s="62"/>
      <c r="AFX23" s="62"/>
      <c r="AFY23" s="62"/>
      <c r="AFZ23" s="62"/>
      <c r="AGA23" s="62"/>
      <c r="AGB23" s="62"/>
      <c r="AGC23" s="62"/>
      <c r="AGD23" s="62"/>
      <c r="AGE23" s="62"/>
      <c r="AGF23" s="62"/>
      <c r="AGG23" s="62"/>
      <c r="AGH23" s="62"/>
      <c r="AGI23" s="62"/>
      <c r="AGJ23" s="62"/>
      <c r="AGK23" s="62"/>
      <c r="AGL23" s="62"/>
      <c r="AGM23" s="62"/>
      <c r="AGN23" s="62"/>
      <c r="AGO23" s="62"/>
      <c r="AGP23" s="62"/>
      <c r="AGQ23" s="62"/>
      <c r="AGR23" s="62"/>
      <c r="AGS23" s="62"/>
      <c r="AGT23" s="62"/>
      <c r="AGU23" s="62"/>
      <c r="AGV23" s="62"/>
      <c r="AGW23" s="62"/>
      <c r="AGX23" s="62"/>
      <c r="AGY23" s="62"/>
      <c r="AGZ23" s="62"/>
      <c r="AHA23" s="62"/>
      <c r="AHB23" s="62"/>
      <c r="AHC23" s="62"/>
      <c r="AHD23" s="62"/>
      <c r="AHE23" s="62"/>
      <c r="AHF23" s="62"/>
      <c r="AHG23" s="62"/>
      <c r="AHH23" s="62"/>
      <c r="AHI23" s="62"/>
      <c r="AHJ23" s="62"/>
      <c r="AHK23" s="62"/>
      <c r="AHL23" s="62"/>
      <c r="AHM23" s="62"/>
      <c r="AHN23" s="62"/>
      <c r="AHO23" s="62"/>
      <c r="AHP23" s="62"/>
      <c r="AHQ23" s="62"/>
      <c r="AHR23" s="62"/>
      <c r="AHS23" s="62"/>
      <c r="AHT23" s="62"/>
      <c r="AHU23" s="62"/>
      <c r="AHV23" s="62"/>
      <c r="AHW23" s="62"/>
      <c r="AHX23" s="62"/>
      <c r="AHY23" s="62"/>
      <c r="AHZ23" s="62"/>
      <c r="AIA23" s="62"/>
      <c r="AIB23" s="62"/>
      <c r="AIC23" s="62"/>
      <c r="AID23" s="62"/>
      <c r="AIE23" s="62"/>
      <c r="AIF23" s="62"/>
      <c r="AIG23" s="62"/>
      <c r="AIH23" s="62"/>
      <c r="AII23" s="62"/>
      <c r="AIJ23" s="62"/>
      <c r="AIK23" s="62"/>
      <c r="AIL23" s="62"/>
      <c r="AIM23" s="62"/>
      <c r="AIN23" s="62"/>
      <c r="AIO23" s="62"/>
      <c r="AIP23" s="62"/>
      <c r="AIQ23" s="62"/>
      <c r="AIR23" s="62"/>
      <c r="AIS23" s="62"/>
      <c r="AIT23" s="62"/>
      <c r="AIU23" s="62"/>
      <c r="AIV23" s="62"/>
      <c r="AIW23" s="62"/>
      <c r="AIX23" s="62"/>
      <c r="AIY23" s="62"/>
      <c r="AIZ23" s="62"/>
      <c r="AJA23" s="62"/>
      <c r="AJB23" s="62"/>
      <c r="AJC23" s="62"/>
      <c r="AJD23" s="62"/>
      <c r="AJE23" s="62"/>
      <c r="AJF23" s="62"/>
      <c r="AJG23" s="62"/>
      <c r="AJH23" s="62"/>
      <c r="AJI23" s="62"/>
      <c r="AJJ23" s="62"/>
      <c r="AJK23" s="62"/>
      <c r="AJL23" s="62"/>
      <c r="AJM23" s="62"/>
      <c r="AJN23" s="62"/>
      <c r="AJO23" s="62"/>
      <c r="AJP23" s="62"/>
      <c r="AJQ23" s="62"/>
      <c r="AJR23" s="62"/>
      <c r="AJS23" s="62"/>
      <c r="AJT23" s="62"/>
      <c r="AJU23" s="62"/>
      <c r="AJV23" s="62"/>
      <c r="AJW23" s="62"/>
      <c r="AJX23" s="62"/>
      <c r="AJY23" s="62"/>
      <c r="AJZ23" s="62"/>
      <c r="AKA23" s="62"/>
      <c r="AKB23" s="62"/>
      <c r="AKC23" s="62"/>
      <c r="AKD23" s="62"/>
      <c r="AKE23" s="62"/>
      <c r="AKF23" s="62"/>
      <c r="AKG23" s="62"/>
      <c r="AKH23" s="62"/>
      <c r="AKI23" s="62"/>
      <c r="AKJ23" s="62"/>
      <c r="AKK23" s="62"/>
      <c r="AKL23" s="62"/>
      <c r="AKM23" s="62"/>
      <c r="AKN23" s="62"/>
      <c r="AKO23" s="62"/>
      <c r="AKP23" s="62"/>
      <c r="AKQ23" s="62"/>
      <c r="AKR23" s="62"/>
      <c r="AKS23" s="62"/>
      <c r="AKT23" s="62"/>
      <c r="AKU23" s="62"/>
      <c r="AKV23" s="62"/>
      <c r="AKW23" s="62"/>
      <c r="AKX23" s="62"/>
      <c r="AKY23" s="62"/>
      <c r="AKZ23" s="62"/>
      <c r="ALA23" s="62"/>
      <c r="ALB23" s="62"/>
      <c r="ALC23" s="62"/>
      <c r="ALD23" s="62"/>
      <c r="ALE23" s="62"/>
      <c r="ALF23" s="62"/>
      <c r="ALG23" s="62"/>
      <c r="ALH23" s="62"/>
      <c r="ALI23" s="62"/>
      <c r="ALJ23" s="62"/>
      <c r="ALK23" s="62"/>
      <c r="ALL23" s="62"/>
      <c r="ALM23" s="62"/>
      <c r="ALN23" s="62"/>
      <c r="ALO23" s="62"/>
      <c r="ALP23" s="62"/>
      <c r="ALQ23" s="62"/>
      <c r="ALR23" s="62"/>
      <c r="ALS23" s="62"/>
      <c r="ALT23" s="62"/>
      <c r="ALU23" s="62"/>
      <c r="ALV23" s="62"/>
      <c r="ALW23" s="62"/>
      <c r="ALX23" s="62"/>
      <c r="ALY23" s="62"/>
      <c r="ALZ23" s="62"/>
      <c r="AMA23" s="62"/>
      <c r="AMB23" s="62"/>
      <c r="AMC23" s="62"/>
      <c r="AMD23" s="62"/>
      <c r="AME23" s="62"/>
      <c r="AMF23" s="62"/>
      <c r="AMG23" s="62"/>
      <c r="AMH23" s="62"/>
      <c r="AMI23" s="62"/>
      <c r="AMJ23" s="62"/>
    </row>
    <row r="24" spans="1:1024" ht="15.75" x14ac:dyDescent="0.25">
      <c r="A24" s="81" t="s">
        <v>101</v>
      </c>
      <c r="B24" s="82"/>
      <c r="C24" s="83"/>
      <c r="D24" s="62"/>
      <c r="E24" s="59"/>
      <c r="F24" s="60"/>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c r="KH24" s="62"/>
      <c r="KI24" s="62"/>
      <c r="KJ24" s="62"/>
      <c r="KK24" s="62"/>
      <c r="KL24" s="62"/>
      <c r="KM24" s="62"/>
      <c r="KN24" s="62"/>
      <c r="KO24" s="62"/>
      <c r="KP24" s="62"/>
      <c r="KQ24" s="62"/>
      <c r="KR24" s="62"/>
      <c r="KS24" s="62"/>
      <c r="KT24" s="62"/>
      <c r="KU24" s="62"/>
      <c r="KV24" s="62"/>
      <c r="KW24" s="62"/>
      <c r="KX24" s="62"/>
      <c r="KY24" s="62"/>
      <c r="KZ24" s="62"/>
      <c r="LA24" s="62"/>
      <c r="LB24" s="62"/>
      <c r="LC24" s="62"/>
      <c r="LD24" s="62"/>
      <c r="LE24" s="62"/>
      <c r="LF24" s="62"/>
      <c r="LG24" s="62"/>
      <c r="LH24" s="62"/>
      <c r="LI24" s="62"/>
      <c r="LJ24" s="62"/>
      <c r="LK24" s="62"/>
      <c r="LL24" s="62"/>
      <c r="LM24" s="62"/>
      <c r="LN24" s="62"/>
      <c r="LO24" s="62"/>
      <c r="LP24" s="62"/>
      <c r="LQ24" s="62"/>
      <c r="LR24" s="62"/>
      <c r="LS24" s="62"/>
      <c r="LT24" s="62"/>
      <c r="LU24" s="62"/>
      <c r="LV24" s="62"/>
      <c r="LW24" s="62"/>
      <c r="LX24" s="62"/>
      <c r="LY24" s="62"/>
      <c r="LZ24" s="62"/>
      <c r="MA24" s="62"/>
      <c r="MB24" s="62"/>
      <c r="MC24" s="62"/>
      <c r="MD24" s="62"/>
      <c r="ME24" s="62"/>
      <c r="MF24" s="62"/>
      <c r="MG24" s="62"/>
      <c r="MH24" s="62"/>
      <c r="MI24" s="62"/>
      <c r="MJ24" s="62"/>
      <c r="MK24" s="62"/>
      <c r="ML24" s="62"/>
      <c r="MM24" s="62"/>
      <c r="MN24" s="62"/>
      <c r="MO24" s="62"/>
      <c r="MP24" s="62"/>
      <c r="MQ24" s="62"/>
      <c r="MR24" s="62"/>
      <c r="MS24" s="62"/>
      <c r="MT24" s="62"/>
      <c r="MU24" s="62"/>
      <c r="MV24" s="62"/>
      <c r="MW24" s="62"/>
      <c r="MX24" s="62"/>
      <c r="MY24" s="62"/>
      <c r="MZ24" s="62"/>
      <c r="NA24" s="62"/>
      <c r="NB24" s="62"/>
      <c r="NC24" s="62"/>
      <c r="ND24" s="62"/>
      <c r="NE24" s="62"/>
      <c r="NF24" s="62"/>
      <c r="NG24" s="62"/>
      <c r="NH24" s="62"/>
      <c r="NI24" s="62"/>
      <c r="NJ24" s="62"/>
      <c r="NK24" s="62"/>
      <c r="NL24" s="62"/>
      <c r="NM24" s="62"/>
      <c r="NN24" s="62"/>
      <c r="NO24" s="62"/>
      <c r="NP24" s="62"/>
      <c r="NQ24" s="62"/>
      <c r="NR24" s="62"/>
      <c r="NS24" s="62"/>
      <c r="NT24" s="62"/>
      <c r="NU24" s="62"/>
      <c r="NV24" s="62"/>
      <c r="NW24" s="62"/>
      <c r="NX24" s="62"/>
      <c r="NY24" s="62"/>
      <c r="NZ24" s="62"/>
      <c r="OA24" s="62"/>
      <c r="OB24" s="62"/>
      <c r="OC24" s="62"/>
      <c r="OD24" s="62"/>
      <c r="OE24" s="62"/>
      <c r="OF24" s="62"/>
      <c r="OG24" s="62"/>
      <c r="OH24" s="62"/>
      <c r="OI24" s="62"/>
      <c r="OJ24" s="62"/>
      <c r="OK24" s="62"/>
      <c r="OL24" s="62"/>
      <c r="OM24" s="62"/>
      <c r="ON24" s="62"/>
      <c r="OO24" s="62"/>
      <c r="OP24" s="62"/>
      <c r="OQ24" s="62"/>
      <c r="OR24" s="62"/>
      <c r="OS24" s="62"/>
      <c r="OT24" s="62"/>
      <c r="OU24" s="62"/>
      <c r="OV24" s="62"/>
      <c r="OW24" s="62"/>
      <c r="OX24" s="62"/>
      <c r="OY24" s="62"/>
      <c r="OZ24" s="62"/>
      <c r="PA24" s="62"/>
      <c r="PB24" s="62"/>
      <c r="PC24" s="62"/>
      <c r="PD24" s="62"/>
      <c r="PE24" s="62"/>
      <c r="PF24" s="62"/>
      <c r="PG24" s="62"/>
      <c r="PH24" s="62"/>
      <c r="PI24" s="62"/>
      <c r="PJ24" s="62"/>
      <c r="PK24" s="62"/>
      <c r="PL24" s="62"/>
      <c r="PM24" s="62"/>
      <c r="PN24" s="62"/>
      <c r="PO24" s="62"/>
      <c r="PP24" s="62"/>
      <c r="PQ24" s="62"/>
      <c r="PR24" s="62"/>
      <c r="PS24" s="62"/>
      <c r="PT24" s="62"/>
      <c r="PU24" s="62"/>
      <c r="PV24" s="62"/>
      <c r="PW24" s="62"/>
      <c r="PX24" s="62"/>
      <c r="PY24" s="62"/>
      <c r="PZ24" s="62"/>
      <c r="QA24" s="62"/>
      <c r="QB24" s="62"/>
      <c r="QC24" s="62"/>
      <c r="QD24" s="62"/>
      <c r="QE24" s="62"/>
      <c r="QF24" s="62"/>
      <c r="QG24" s="62"/>
      <c r="QH24" s="62"/>
      <c r="QI24" s="62"/>
      <c r="QJ24" s="62"/>
      <c r="QK24" s="62"/>
      <c r="QL24" s="62"/>
      <c r="QM24" s="62"/>
      <c r="QN24" s="62"/>
      <c r="QO24" s="62"/>
      <c r="QP24" s="62"/>
      <c r="QQ24" s="62"/>
      <c r="QR24" s="62"/>
      <c r="QS24" s="62"/>
      <c r="QT24" s="62"/>
      <c r="QU24" s="62"/>
      <c r="QV24" s="62"/>
      <c r="QW24" s="62"/>
      <c r="QX24" s="62"/>
      <c r="QY24" s="62"/>
      <c r="QZ24" s="62"/>
      <c r="RA24" s="62"/>
      <c r="RB24" s="62"/>
      <c r="RC24" s="62"/>
      <c r="RD24" s="62"/>
      <c r="RE24" s="62"/>
      <c r="RF24" s="62"/>
      <c r="RG24" s="62"/>
      <c r="RH24" s="62"/>
      <c r="RI24" s="62"/>
      <c r="RJ24" s="62"/>
      <c r="RK24" s="62"/>
      <c r="RL24" s="62"/>
      <c r="RM24" s="62"/>
      <c r="RN24" s="62"/>
      <c r="RO24" s="62"/>
      <c r="RP24" s="62"/>
      <c r="RQ24" s="62"/>
      <c r="RR24" s="62"/>
      <c r="RS24" s="62"/>
      <c r="RT24" s="62"/>
      <c r="RU24" s="62"/>
      <c r="RV24" s="62"/>
      <c r="RW24" s="62"/>
      <c r="RX24" s="62"/>
      <c r="RY24" s="62"/>
      <c r="RZ24" s="62"/>
      <c r="SA24" s="62"/>
      <c r="SB24" s="62"/>
      <c r="SC24" s="62"/>
      <c r="SD24" s="62"/>
      <c r="SE24" s="62"/>
      <c r="SF24" s="62"/>
      <c r="SG24" s="62"/>
      <c r="SH24" s="62"/>
      <c r="SI24" s="62"/>
      <c r="SJ24" s="62"/>
      <c r="SK24" s="62"/>
      <c r="SL24" s="62"/>
      <c r="SM24" s="62"/>
      <c r="SN24" s="62"/>
      <c r="SO24" s="62"/>
      <c r="SP24" s="62"/>
      <c r="SQ24" s="62"/>
      <c r="SR24" s="62"/>
      <c r="SS24" s="62"/>
      <c r="ST24" s="62"/>
      <c r="SU24" s="62"/>
      <c r="SV24" s="62"/>
      <c r="SW24" s="62"/>
      <c r="SX24" s="62"/>
      <c r="SY24" s="62"/>
      <c r="SZ24" s="62"/>
      <c r="TA24" s="62"/>
      <c r="TB24" s="62"/>
      <c r="TC24" s="62"/>
      <c r="TD24" s="62"/>
      <c r="TE24" s="62"/>
      <c r="TF24" s="62"/>
      <c r="TG24" s="62"/>
      <c r="TH24" s="62"/>
      <c r="TI24" s="62"/>
      <c r="TJ24" s="62"/>
      <c r="TK24" s="62"/>
      <c r="TL24" s="62"/>
      <c r="TM24" s="62"/>
      <c r="TN24" s="62"/>
      <c r="TO24" s="62"/>
      <c r="TP24" s="62"/>
      <c r="TQ24" s="62"/>
      <c r="TR24" s="62"/>
      <c r="TS24" s="62"/>
      <c r="TT24" s="62"/>
      <c r="TU24" s="62"/>
      <c r="TV24" s="62"/>
      <c r="TW24" s="62"/>
      <c r="TX24" s="62"/>
      <c r="TY24" s="62"/>
      <c r="TZ24" s="62"/>
      <c r="UA24" s="62"/>
      <c r="UB24" s="62"/>
      <c r="UC24" s="62"/>
      <c r="UD24" s="62"/>
      <c r="UE24" s="62"/>
      <c r="UF24" s="62"/>
      <c r="UG24" s="62"/>
      <c r="UH24" s="62"/>
      <c r="UI24" s="62"/>
      <c r="UJ24" s="62"/>
      <c r="UK24" s="62"/>
      <c r="UL24" s="62"/>
      <c r="UM24" s="62"/>
      <c r="UN24" s="62"/>
      <c r="UO24" s="62"/>
      <c r="UP24" s="62"/>
      <c r="UQ24" s="62"/>
      <c r="UR24" s="62"/>
      <c r="US24" s="62"/>
      <c r="UT24" s="62"/>
      <c r="UU24" s="62"/>
      <c r="UV24" s="62"/>
      <c r="UW24" s="62"/>
      <c r="UX24" s="62"/>
      <c r="UY24" s="62"/>
      <c r="UZ24" s="62"/>
      <c r="VA24" s="62"/>
      <c r="VB24" s="62"/>
      <c r="VC24" s="62"/>
      <c r="VD24" s="62"/>
      <c r="VE24" s="62"/>
      <c r="VF24" s="62"/>
      <c r="VG24" s="62"/>
      <c r="VH24" s="62"/>
      <c r="VI24" s="62"/>
      <c r="VJ24" s="62"/>
      <c r="VK24" s="62"/>
      <c r="VL24" s="62"/>
      <c r="VM24" s="62"/>
      <c r="VN24" s="62"/>
      <c r="VO24" s="62"/>
      <c r="VP24" s="62"/>
      <c r="VQ24" s="62"/>
      <c r="VR24" s="62"/>
      <c r="VS24" s="62"/>
      <c r="VT24" s="62"/>
      <c r="VU24" s="62"/>
      <c r="VV24" s="62"/>
      <c r="VW24" s="62"/>
      <c r="VX24" s="62"/>
      <c r="VY24" s="62"/>
      <c r="VZ24" s="62"/>
      <c r="WA24" s="62"/>
      <c r="WB24" s="62"/>
      <c r="WC24" s="62"/>
      <c r="WD24" s="62"/>
      <c r="WE24" s="62"/>
      <c r="WF24" s="62"/>
      <c r="WG24" s="62"/>
      <c r="WH24" s="62"/>
      <c r="WI24" s="62"/>
      <c r="WJ24" s="62"/>
      <c r="WK24" s="62"/>
      <c r="WL24" s="62"/>
      <c r="WM24" s="62"/>
      <c r="WN24" s="62"/>
      <c r="WO24" s="62"/>
      <c r="WP24" s="62"/>
      <c r="WQ24" s="62"/>
      <c r="WR24" s="62"/>
      <c r="WS24" s="62"/>
      <c r="WT24" s="62"/>
      <c r="WU24" s="62"/>
      <c r="WV24" s="62"/>
      <c r="WW24" s="62"/>
      <c r="WX24" s="62"/>
      <c r="WY24" s="62"/>
      <c r="WZ24" s="62"/>
      <c r="XA24" s="62"/>
      <c r="XB24" s="62"/>
      <c r="XC24" s="62"/>
      <c r="XD24" s="62"/>
      <c r="XE24" s="62"/>
      <c r="XF24" s="62"/>
      <c r="XG24" s="62"/>
      <c r="XH24" s="62"/>
      <c r="XI24" s="62"/>
      <c r="XJ24" s="62"/>
      <c r="XK24" s="62"/>
      <c r="XL24" s="62"/>
      <c r="XM24" s="62"/>
      <c r="XN24" s="62"/>
      <c r="XO24" s="62"/>
      <c r="XP24" s="62"/>
      <c r="XQ24" s="62"/>
      <c r="XR24" s="62"/>
      <c r="XS24" s="62"/>
      <c r="XT24" s="62"/>
      <c r="XU24" s="62"/>
      <c r="XV24" s="62"/>
      <c r="XW24" s="62"/>
      <c r="XX24" s="62"/>
      <c r="XY24" s="62"/>
      <c r="XZ24" s="62"/>
      <c r="YA24" s="62"/>
      <c r="YB24" s="62"/>
      <c r="YC24" s="62"/>
      <c r="YD24" s="62"/>
      <c r="YE24" s="62"/>
      <c r="YF24" s="62"/>
      <c r="YG24" s="62"/>
      <c r="YH24" s="62"/>
      <c r="YI24" s="62"/>
      <c r="YJ24" s="62"/>
      <c r="YK24" s="62"/>
      <c r="YL24" s="62"/>
      <c r="YM24" s="62"/>
      <c r="YN24" s="62"/>
      <c r="YO24" s="62"/>
      <c r="YP24" s="62"/>
      <c r="YQ24" s="62"/>
      <c r="YR24" s="62"/>
      <c r="YS24" s="62"/>
      <c r="YT24" s="62"/>
      <c r="YU24" s="62"/>
      <c r="YV24" s="62"/>
      <c r="YW24" s="62"/>
      <c r="YX24" s="62"/>
      <c r="YY24" s="62"/>
      <c r="YZ24" s="62"/>
      <c r="ZA24" s="62"/>
      <c r="ZB24" s="62"/>
      <c r="ZC24" s="62"/>
      <c r="ZD24" s="62"/>
      <c r="ZE24" s="62"/>
      <c r="ZF24" s="62"/>
      <c r="ZG24" s="62"/>
      <c r="ZH24" s="62"/>
      <c r="ZI24" s="62"/>
      <c r="ZJ24" s="62"/>
      <c r="ZK24" s="62"/>
      <c r="ZL24" s="62"/>
      <c r="ZM24" s="62"/>
      <c r="ZN24" s="62"/>
      <c r="ZO24" s="62"/>
      <c r="ZP24" s="62"/>
      <c r="ZQ24" s="62"/>
      <c r="ZR24" s="62"/>
      <c r="ZS24" s="62"/>
      <c r="ZT24" s="62"/>
      <c r="ZU24" s="62"/>
      <c r="ZV24" s="62"/>
      <c r="ZW24" s="62"/>
      <c r="ZX24" s="62"/>
      <c r="ZY24" s="62"/>
      <c r="ZZ24" s="62"/>
      <c r="AAA24" s="62"/>
      <c r="AAB24" s="62"/>
      <c r="AAC24" s="62"/>
      <c r="AAD24" s="62"/>
      <c r="AAE24" s="62"/>
      <c r="AAF24" s="62"/>
      <c r="AAG24" s="62"/>
      <c r="AAH24" s="62"/>
      <c r="AAI24" s="62"/>
      <c r="AAJ24" s="62"/>
      <c r="AAK24" s="62"/>
      <c r="AAL24" s="62"/>
      <c r="AAM24" s="62"/>
      <c r="AAN24" s="62"/>
      <c r="AAO24" s="62"/>
      <c r="AAP24" s="62"/>
      <c r="AAQ24" s="62"/>
      <c r="AAR24" s="62"/>
      <c r="AAS24" s="62"/>
      <c r="AAT24" s="62"/>
      <c r="AAU24" s="62"/>
      <c r="AAV24" s="62"/>
      <c r="AAW24" s="62"/>
      <c r="AAX24" s="62"/>
      <c r="AAY24" s="62"/>
      <c r="AAZ24" s="62"/>
      <c r="ABA24" s="62"/>
      <c r="ABB24" s="62"/>
      <c r="ABC24" s="62"/>
      <c r="ABD24" s="62"/>
      <c r="ABE24" s="62"/>
      <c r="ABF24" s="62"/>
      <c r="ABG24" s="62"/>
      <c r="ABH24" s="62"/>
      <c r="ABI24" s="62"/>
      <c r="ABJ24" s="62"/>
      <c r="ABK24" s="62"/>
      <c r="ABL24" s="62"/>
      <c r="ABM24" s="62"/>
      <c r="ABN24" s="62"/>
      <c r="ABO24" s="62"/>
      <c r="ABP24" s="62"/>
      <c r="ABQ24" s="62"/>
      <c r="ABR24" s="62"/>
      <c r="ABS24" s="62"/>
      <c r="ABT24" s="62"/>
      <c r="ABU24" s="62"/>
      <c r="ABV24" s="62"/>
      <c r="ABW24" s="62"/>
      <c r="ABX24" s="62"/>
      <c r="ABY24" s="62"/>
      <c r="ABZ24" s="62"/>
      <c r="ACA24" s="62"/>
      <c r="ACB24" s="62"/>
      <c r="ACC24" s="62"/>
      <c r="ACD24" s="62"/>
      <c r="ACE24" s="62"/>
      <c r="ACF24" s="62"/>
      <c r="ACG24" s="62"/>
      <c r="ACH24" s="62"/>
      <c r="ACI24" s="62"/>
      <c r="ACJ24" s="62"/>
      <c r="ACK24" s="62"/>
      <c r="ACL24" s="62"/>
      <c r="ACM24" s="62"/>
      <c r="ACN24" s="62"/>
      <c r="ACO24" s="62"/>
      <c r="ACP24" s="62"/>
      <c r="ACQ24" s="62"/>
      <c r="ACR24" s="62"/>
      <c r="ACS24" s="62"/>
      <c r="ACT24" s="62"/>
      <c r="ACU24" s="62"/>
      <c r="ACV24" s="62"/>
      <c r="ACW24" s="62"/>
      <c r="ACX24" s="62"/>
      <c r="ACY24" s="62"/>
      <c r="ACZ24" s="62"/>
      <c r="ADA24" s="62"/>
      <c r="ADB24" s="62"/>
      <c r="ADC24" s="62"/>
      <c r="ADD24" s="62"/>
      <c r="ADE24" s="62"/>
      <c r="ADF24" s="62"/>
      <c r="ADG24" s="62"/>
      <c r="ADH24" s="62"/>
      <c r="ADI24" s="62"/>
      <c r="ADJ24" s="62"/>
      <c r="ADK24" s="62"/>
      <c r="ADL24" s="62"/>
      <c r="ADM24" s="62"/>
      <c r="ADN24" s="62"/>
      <c r="ADO24" s="62"/>
      <c r="ADP24" s="62"/>
      <c r="ADQ24" s="62"/>
      <c r="ADR24" s="62"/>
      <c r="ADS24" s="62"/>
      <c r="ADT24" s="62"/>
      <c r="ADU24" s="62"/>
      <c r="ADV24" s="62"/>
      <c r="ADW24" s="62"/>
      <c r="ADX24" s="62"/>
      <c r="ADY24" s="62"/>
      <c r="ADZ24" s="62"/>
      <c r="AEA24" s="62"/>
      <c r="AEB24" s="62"/>
      <c r="AEC24" s="62"/>
      <c r="AED24" s="62"/>
      <c r="AEE24" s="62"/>
      <c r="AEF24" s="62"/>
      <c r="AEG24" s="62"/>
      <c r="AEH24" s="62"/>
      <c r="AEI24" s="62"/>
      <c r="AEJ24" s="62"/>
      <c r="AEK24" s="62"/>
      <c r="AEL24" s="62"/>
      <c r="AEM24" s="62"/>
      <c r="AEN24" s="62"/>
      <c r="AEO24" s="62"/>
      <c r="AEP24" s="62"/>
      <c r="AEQ24" s="62"/>
      <c r="AER24" s="62"/>
      <c r="AES24" s="62"/>
      <c r="AET24" s="62"/>
      <c r="AEU24" s="62"/>
      <c r="AEV24" s="62"/>
      <c r="AEW24" s="62"/>
      <c r="AEX24" s="62"/>
      <c r="AEY24" s="62"/>
      <c r="AEZ24" s="62"/>
      <c r="AFA24" s="62"/>
      <c r="AFB24" s="62"/>
      <c r="AFC24" s="62"/>
      <c r="AFD24" s="62"/>
      <c r="AFE24" s="62"/>
      <c r="AFF24" s="62"/>
      <c r="AFG24" s="62"/>
      <c r="AFH24" s="62"/>
      <c r="AFI24" s="62"/>
      <c r="AFJ24" s="62"/>
      <c r="AFK24" s="62"/>
      <c r="AFL24" s="62"/>
      <c r="AFM24" s="62"/>
      <c r="AFN24" s="62"/>
      <c r="AFO24" s="62"/>
      <c r="AFP24" s="62"/>
      <c r="AFQ24" s="62"/>
      <c r="AFR24" s="62"/>
      <c r="AFS24" s="62"/>
      <c r="AFT24" s="62"/>
      <c r="AFU24" s="62"/>
      <c r="AFV24" s="62"/>
      <c r="AFW24" s="62"/>
      <c r="AFX24" s="62"/>
      <c r="AFY24" s="62"/>
      <c r="AFZ24" s="62"/>
      <c r="AGA24" s="62"/>
      <c r="AGB24" s="62"/>
      <c r="AGC24" s="62"/>
      <c r="AGD24" s="62"/>
      <c r="AGE24" s="62"/>
      <c r="AGF24" s="62"/>
      <c r="AGG24" s="62"/>
      <c r="AGH24" s="62"/>
      <c r="AGI24" s="62"/>
      <c r="AGJ24" s="62"/>
      <c r="AGK24" s="62"/>
      <c r="AGL24" s="62"/>
      <c r="AGM24" s="62"/>
      <c r="AGN24" s="62"/>
      <c r="AGO24" s="62"/>
      <c r="AGP24" s="62"/>
      <c r="AGQ24" s="62"/>
      <c r="AGR24" s="62"/>
      <c r="AGS24" s="62"/>
      <c r="AGT24" s="62"/>
      <c r="AGU24" s="62"/>
      <c r="AGV24" s="62"/>
      <c r="AGW24" s="62"/>
      <c r="AGX24" s="62"/>
      <c r="AGY24" s="62"/>
      <c r="AGZ24" s="62"/>
      <c r="AHA24" s="62"/>
      <c r="AHB24" s="62"/>
      <c r="AHC24" s="62"/>
      <c r="AHD24" s="62"/>
      <c r="AHE24" s="62"/>
      <c r="AHF24" s="62"/>
      <c r="AHG24" s="62"/>
      <c r="AHH24" s="62"/>
      <c r="AHI24" s="62"/>
      <c r="AHJ24" s="62"/>
      <c r="AHK24" s="62"/>
      <c r="AHL24" s="62"/>
      <c r="AHM24" s="62"/>
      <c r="AHN24" s="62"/>
      <c r="AHO24" s="62"/>
      <c r="AHP24" s="62"/>
      <c r="AHQ24" s="62"/>
      <c r="AHR24" s="62"/>
      <c r="AHS24" s="62"/>
      <c r="AHT24" s="62"/>
      <c r="AHU24" s="62"/>
      <c r="AHV24" s="62"/>
      <c r="AHW24" s="62"/>
      <c r="AHX24" s="62"/>
      <c r="AHY24" s="62"/>
      <c r="AHZ24" s="62"/>
      <c r="AIA24" s="62"/>
      <c r="AIB24" s="62"/>
      <c r="AIC24" s="62"/>
      <c r="AID24" s="62"/>
      <c r="AIE24" s="62"/>
      <c r="AIF24" s="62"/>
      <c r="AIG24" s="62"/>
      <c r="AIH24" s="62"/>
      <c r="AII24" s="62"/>
      <c r="AIJ24" s="62"/>
      <c r="AIK24" s="62"/>
      <c r="AIL24" s="62"/>
      <c r="AIM24" s="62"/>
      <c r="AIN24" s="62"/>
      <c r="AIO24" s="62"/>
      <c r="AIP24" s="62"/>
      <c r="AIQ24" s="62"/>
      <c r="AIR24" s="62"/>
      <c r="AIS24" s="62"/>
      <c r="AIT24" s="62"/>
      <c r="AIU24" s="62"/>
      <c r="AIV24" s="62"/>
      <c r="AIW24" s="62"/>
      <c r="AIX24" s="62"/>
      <c r="AIY24" s="62"/>
      <c r="AIZ24" s="62"/>
      <c r="AJA24" s="62"/>
      <c r="AJB24" s="62"/>
      <c r="AJC24" s="62"/>
      <c r="AJD24" s="62"/>
      <c r="AJE24" s="62"/>
      <c r="AJF24" s="62"/>
      <c r="AJG24" s="62"/>
      <c r="AJH24" s="62"/>
      <c r="AJI24" s="62"/>
      <c r="AJJ24" s="62"/>
      <c r="AJK24" s="62"/>
      <c r="AJL24" s="62"/>
      <c r="AJM24" s="62"/>
      <c r="AJN24" s="62"/>
      <c r="AJO24" s="62"/>
      <c r="AJP24" s="62"/>
      <c r="AJQ24" s="62"/>
      <c r="AJR24" s="62"/>
      <c r="AJS24" s="62"/>
      <c r="AJT24" s="62"/>
      <c r="AJU24" s="62"/>
      <c r="AJV24" s="62"/>
      <c r="AJW24" s="62"/>
      <c r="AJX24" s="62"/>
      <c r="AJY24" s="62"/>
      <c r="AJZ24" s="62"/>
      <c r="AKA24" s="62"/>
      <c r="AKB24" s="62"/>
      <c r="AKC24" s="62"/>
      <c r="AKD24" s="62"/>
      <c r="AKE24" s="62"/>
      <c r="AKF24" s="62"/>
      <c r="AKG24" s="62"/>
      <c r="AKH24" s="62"/>
      <c r="AKI24" s="62"/>
      <c r="AKJ24" s="62"/>
      <c r="AKK24" s="62"/>
      <c r="AKL24" s="62"/>
      <c r="AKM24" s="62"/>
      <c r="AKN24" s="62"/>
      <c r="AKO24" s="62"/>
      <c r="AKP24" s="62"/>
      <c r="AKQ24" s="62"/>
      <c r="AKR24" s="62"/>
      <c r="AKS24" s="62"/>
      <c r="AKT24" s="62"/>
      <c r="AKU24" s="62"/>
      <c r="AKV24" s="62"/>
      <c r="AKW24" s="62"/>
      <c r="AKX24" s="62"/>
      <c r="AKY24" s="62"/>
      <c r="AKZ24" s="62"/>
      <c r="ALA24" s="62"/>
      <c r="ALB24" s="62"/>
      <c r="ALC24" s="62"/>
      <c r="ALD24" s="62"/>
      <c r="ALE24" s="62"/>
      <c r="ALF24" s="62"/>
      <c r="ALG24" s="62"/>
      <c r="ALH24" s="62"/>
      <c r="ALI24" s="62"/>
      <c r="ALJ24" s="62"/>
      <c r="ALK24" s="62"/>
      <c r="ALL24" s="62"/>
      <c r="ALM24" s="62"/>
      <c r="ALN24" s="62"/>
      <c r="ALO24" s="62"/>
      <c r="ALP24" s="62"/>
      <c r="ALQ24" s="62"/>
      <c r="ALR24" s="62"/>
      <c r="ALS24" s="62"/>
      <c r="ALT24" s="62"/>
      <c r="ALU24" s="62"/>
      <c r="ALV24" s="62"/>
      <c r="ALW24" s="62"/>
      <c r="ALX24" s="62"/>
      <c r="ALY24" s="62"/>
      <c r="ALZ24" s="62"/>
      <c r="AMA24" s="62"/>
      <c r="AMB24" s="62"/>
      <c r="AMC24" s="62"/>
      <c r="AMD24" s="62"/>
      <c r="AME24" s="62"/>
      <c r="AMF24" s="62"/>
      <c r="AMG24" s="62"/>
      <c r="AMH24" s="62"/>
      <c r="AMI24" s="62"/>
      <c r="AMJ24" s="62"/>
    </row>
    <row r="25" spans="1:1024" x14ac:dyDescent="0.25">
      <c r="A25" s="15"/>
      <c r="B25" s="15"/>
      <c r="C25" s="15"/>
      <c r="D25" s="15"/>
    </row>
    <row r="26" spans="1:1024" ht="15.75" x14ac:dyDescent="0.25">
      <c r="A26" s="84" t="s">
        <v>146</v>
      </c>
      <c r="B26" s="15"/>
      <c r="C26" s="15"/>
      <c r="D26" s="15"/>
    </row>
    <row r="27" spans="1:1024" ht="30" x14ac:dyDescent="0.25">
      <c r="A27" s="76" t="s">
        <v>102</v>
      </c>
      <c r="B27" s="76" t="s">
        <v>103</v>
      </c>
      <c r="C27" s="76" t="s">
        <v>104</v>
      </c>
      <c r="D27" s="76" t="s">
        <v>105</v>
      </c>
    </row>
    <row r="28" spans="1:1024" x14ac:dyDescent="0.25">
      <c r="A28" s="78"/>
      <c r="B28" s="79"/>
      <c r="C28" s="80"/>
      <c r="D28" s="80"/>
    </row>
    <row r="29" spans="1:1024" x14ac:dyDescent="0.25">
      <c r="A29" s="78"/>
      <c r="B29" s="79"/>
      <c r="C29" s="80"/>
      <c r="D29" s="80"/>
    </row>
    <row r="30" spans="1:1024" x14ac:dyDescent="0.25">
      <c r="A30" s="78"/>
      <c r="B30" s="79"/>
      <c r="C30" s="80"/>
      <c r="D30" s="80"/>
    </row>
    <row r="31" spans="1:1024" x14ac:dyDescent="0.25">
      <c r="A31" s="78"/>
      <c r="B31" s="79"/>
      <c r="C31" s="80"/>
      <c r="D31" s="80"/>
    </row>
    <row r="32" spans="1:1024" x14ac:dyDescent="0.25">
      <c r="A32" s="78"/>
      <c r="B32" s="79"/>
      <c r="C32" s="80"/>
      <c r="D32" s="80"/>
    </row>
    <row r="33" spans="1:4" x14ac:dyDescent="0.25">
      <c r="A33" s="78"/>
      <c r="B33" s="79"/>
      <c r="C33" s="80"/>
      <c r="D33" s="80"/>
    </row>
    <row r="34" spans="1:4" x14ac:dyDescent="0.25">
      <c r="A34" s="78"/>
      <c r="B34" s="79"/>
      <c r="C34" s="80"/>
      <c r="D34" s="80"/>
    </row>
    <row r="35" spans="1:4" x14ac:dyDescent="0.25">
      <c r="A35" s="78"/>
      <c r="B35" s="79"/>
      <c r="C35" s="80"/>
      <c r="D35" s="80"/>
    </row>
    <row r="36" spans="1:4" x14ac:dyDescent="0.25">
      <c r="A36" s="78"/>
      <c r="B36" s="79"/>
      <c r="C36" s="80"/>
      <c r="D36" s="80"/>
    </row>
    <row r="37" spans="1:4" x14ac:dyDescent="0.25">
      <c r="A37" s="78"/>
      <c r="B37" s="79"/>
      <c r="C37" s="80"/>
      <c r="D37" s="80"/>
    </row>
  </sheetData>
  <sheetProtection formatCells="0" formatColumns="0" formatRows="0"/>
  <dataValidations count="1">
    <dataValidation type="list" allowBlank="1" showInputMessage="1" showErrorMessage="1" sqref="A4:A24">
      <formula1>"A_Stammdaten,B_KKAuf,D_SAV,D1_Anl_Spiegel,D2_BKZ_NAKB_SoPo,D3_WAV,D4_Zuordnung_HGB"</formula1>
    </dataValidation>
  </dataValidations>
  <pageMargins left="0.70000000000000007" right="0.70000000000000007" top="1.5748031496062991" bottom="1.5748031496062991" header="1.1811023622047243" footer="1.1811023622047243"/>
  <pageSetup paperSize="9" fitToWidth="0"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Listen!$K$2:$K$4</xm:f>
          </x14:formula1>
          <xm:sqref>B28:B37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Ausfüllhilfe</vt:lpstr>
      <vt:lpstr>A_Stammdaten</vt:lpstr>
      <vt:lpstr>B_KKAuf</vt:lpstr>
      <vt:lpstr>D_SAV</vt:lpstr>
      <vt:lpstr>D1_Anl_Spiegel</vt:lpstr>
      <vt:lpstr>D2_BKZ_NAKB_SoPo</vt:lpstr>
      <vt:lpstr>D3_WAV</vt:lpstr>
      <vt:lpstr>D4_Zuordnung_HGB</vt:lpstr>
      <vt:lpstr>E_Erläuterung</vt:lpstr>
      <vt:lpstr>Listen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Erhebungsbogen Kapitalkostenaufschlag Gas</dc:title>
  <dc:creator/>
  <cp:lastModifiedBy/>
  <dcterms:created xsi:type="dcterms:W3CDTF">2017-05-29T09:08:28Z</dcterms:created>
  <dcterms:modified xsi:type="dcterms:W3CDTF">2024-05-29T06:57:19Z</dcterms:modified>
</cp:coreProperties>
</file>